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0215" tabRatio="537" activeTab="1"/>
  </bookViews>
  <sheets>
    <sheet name="Portrait" sheetId="1" r:id="rId1"/>
    <sheet name="Parameter_sheet" sheetId="2" r:id="rId2"/>
    <sheet name="Sheet1" sheetId="3" state="hidden" r:id="rId3"/>
  </sheets>
  <externalReferences>
    <externalReference r:id="rId6"/>
  </externalReferences>
  <definedNames>
    <definedName name="Address_Street_1">'Parameter_sheet'!$E$25</definedName>
    <definedName name="Area" localSheetId="0">#REF!</definedName>
    <definedName name="Area">'Sheet1'!$B$2:$B$8</definedName>
    <definedName name="AvailableConn">'Sheet1'!$C$2:$C$5</definedName>
    <definedName name="City_1">'Parameter_sheet'!$E$26</definedName>
    <definedName name="ConnectAmericas" localSheetId="0">#REF!</definedName>
    <definedName name="ConnectAmericas">'Parameter_sheet'!#REF!</definedName>
    <definedName name="ConnectWorldwide" localSheetId="0">#REF!</definedName>
    <definedName name="ConnectWorldwide">'Parameter_sheet'!#REF!</definedName>
    <definedName name="ConnWeb" localSheetId="0">#REF!</definedName>
    <definedName name="ConnWeb">'Parameter_sheet'!#REF!</definedName>
    <definedName name="Country_1">'Parameter_sheet'!$E$28</definedName>
    <definedName name="Covisint">'Parameter_sheet'!$U$112</definedName>
    <definedName name="CRITERIA">'Parameter_sheet'!$Q$89:$Q$90</definedName>
    <definedName name="Criteria_Connection">'Parameter_sheet'!$P$55:$P$56</definedName>
    <definedName name="Criteria1">'Parameter_sheet'!$Q$89:$Q$90</definedName>
    <definedName name="CriteriaSeveral">'Parameter_sheet'!$R$90:$R$90</definedName>
    <definedName name="Customers">OFFSET('[1]Data'!$B$124,0,0,COUNTA('[1]Data'!$B:$B),COUNTA('[1]Data'!$124:$124)-1)</definedName>
    <definedName name="Customers2">OFFSET('[1]Data'!$P$124,0,0,COUNTA('[1]Data'!$P:$P),COUNTA('[1]Data'!$124:$124)-1)</definedName>
    <definedName name="DATABASE">'Parameter_sheet'!$B$119:$L$339</definedName>
    <definedName name="DatabaseOFTP">'Parameter_sheet'!$B$73:$E$81</definedName>
    <definedName name="DatabaseSeveral">'Parameter_sheet'!$B$119:$P$339</definedName>
    <definedName name="DUNS__or_EDI_Address_3">'Parameter_sheet'!$G$59</definedName>
    <definedName name="e_mail_2">'Parameter_sheet'!$E$41</definedName>
    <definedName name="EDICapable" localSheetId="0">#REF!</definedName>
    <definedName name="EDICapable">'Sheet1'!$A$2:$A$4</definedName>
    <definedName name="Existingconnection" localSheetId="0">#REF!</definedName>
    <definedName name="Existingconnection">'Sheet1'!$J$7:$J$7</definedName>
    <definedName name="Exteriors">'Parameter_sheet'!$L$333</definedName>
    <definedName name="Interiors">'Parameter_sheet'!$L$257</definedName>
    <definedName name="Name_2">'Parameter_sheet'!$E$39</definedName>
    <definedName name="Network_Address_3">'Parameter_sheet'!$G$62</definedName>
    <definedName name="NoAfrica">'Sheet1'!$L$2:$L$2</definedName>
    <definedName name="NoAsia">'Sheet1'!$M$2:$M$2</definedName>
    <definedName name="NoEurope">'Sheet1'!$N$2:$N$2</definedName>
    <definedName name="NoNorthAmerica">'Sheet1'!$O$2:$O$2</definedName>
    <definedName name="NoSeveral">'Sheet1'!$Q$2:$Q$2</definedName>
    <definedName name="NoSouthAmerica">'Sheet1'!$P$2:$P$2</definedName>
    <definedName name="Phone_2">'Parameter_sheet'!$E$40</definedName>
    <definedName name="Portrait2">'Sheet1'!$A$2:$A$4</definedName>
    <definedName name="_xlnm.Print_Area" localSheetId="0">'Portrait'!$A$1:$B$34</definedName>
    <definedName name="Seating">'Parameter_sheet'!$L$187</definedName>
    <definedName name="Selected_D96">'Parameter_sheet'!$R$97</definedName>
    <definedName name="Selected_D97">'Parameter_sheet'!$R$101</definedName>
    <definedName name="Selected_VDA">'Parameter_sheet'!$R$111</definedName>
    <definedName name="SiteSelection">'Parameter_sheet'!$L$121:$L$339</definedName>
    <definedName name="SupCompName_1">'Parameter_sheet'!$E$24</definedName>
    <definedName name="SupplierArea" localSheetId="0">#REF!</definedName>
    <definedName name="SupplierArea">'Sheet1'!$D$2:$D$7</definedName>
    <definedName name="Ticketnbr">'Parameter_sheet'!$D$17</definedName>
    <definedName name="Total_Messages_Selected">'Parameter_sheet'!$T$115</definedName>
    <definedName name="VAN_Name_3">'Parameter_sheet'!$G$58</definedName>
    <definedName name="WEBEDI_DUNS_or_EDI_Address">'Parameter_sheet'!$G$67</definedName>
    <definedName name="WEBEDI_VAN_Name">'Parameter_sheet'!$G$65</definedName>
    <definedName name="WEBEDIAfrica">'Sheet1'!$A$13:$A$17</definedName>
    <definedName name="WEBEDIAsia">'Sheet1'!$B$13:$B$17</definedName>
    <definedName name="WEBEDIEurope">'Sheet1'!$C$13:$C$17</definedName>
    <definedName name="WEBEDINorthAmerica">'Sheet1'!$D$13:$D$13</definedName>
    <definedName name="WEBEDISeveral">'Sheet1'!$F$13:$F$19</definedName>
    <definedName name="WEBEDISouthAmerica">'Sheet1'!$E$13:$E$19</definedName>
    <definedName name="YesAfrica">'Sheet1'!$F$2:$F$3</definedName>
    <definedName name="YesAsia">'Sheet1'!$G$2:$G$3</definedName>
    <definedName name="YesEurope">'Sheet1'!$H$2:$H$3</definedName>
    <definedName name="YesNorthAmerica">'Sheet1'!$I$2</definedName>
    <definedName name="YesNorthAmericaEurope">'Sheet1'!$I$7:$I$8</definedName>
    <definedName name="YesSeveral">'Sheet1'!$K$2:$K$3</definedName>
    <definedName name="YesSouthAmerica">'Sheet1'!$J$2:$J$2</definedName>
    <definedName name="YesThroughEurope" localSheetId="0">#REF!</definedName>
    <definedName name="YesThroughEurope">'Sheet1'!$I$7:$I$8</definedName>
    <definedName name="ZIP_Postal_Code_1">'Parameter_sheet'!$E$27</definedName>
  </definedNames>
  <calcPr fullCalcOnLoad="1"/>
</workbook>
</file>

<file path=xl/comments2.xml><?xml version="1.0" encoding="utf-8"?>
<comments xmlns="http://schemas.openxmlformats.org/spreadsheetml/2006/main">
  <authors>
    <author>Jose GASCON</author>
    <author>CARRION Jose</author>
    <author>riondel</author>
  </authors>
  <commentList>
    <comment ref="D22" authorId="0">
      <text>
        <r>
          <rPr>
            <b/>
            <sz val="10"/>
            <rFont val="Tahoma"/>
            <family val="2"/>
          </rPr>
          <t>Supplier code number.
Used in NAD+SU(D97A) or RFF+ADE(D96A)</t>
        </r>
        <r>
          <rPr>
            <sz val="8"/>
            <rFont val="Tahoma"/>
            <family val="2"/>
          </rPr>
          <t xml:space="preserve">
</t>
        </r>
      </text>
    </comment>
    <comment ref="C54" authorId="1">
      <text>
        <r>
          <rPr>
            <b/>
            <sz val="9"/>
            <rFont val="Tahoma"/>
            <family val="2"/>
          </rPr>
          <t>MANDATORY field</t>
        </r>
        <r>
          <rPr>
            <sz val="9"/>
            <rFont val="Tahoma"/>
            <family val="2"/>
          </rPr>
          <t xml:space="preserve">
</t>
        </r>
      </text>
    </comment>
    <comment ref="E47" authorId="1">
      <text>
        <r>
          <rPr>
            <b/>
            <sz val="9"/>
            <rFont val="Tahoma"/>
            <family val="2"/>
          </rPr>
          <t xml:space="preserve">MANDATORY field
</t>
        </r>
        <r>
          <rPr>
            <sz val="9"/>
            <rFont val="Tahoma"/>
            <family val="2"/>
          </rPr>
          <t xml:space="preserve">
</t>
        </r>
      </text>
    </comment>
    <comment ref="E43" authorId="1">
      <text>
        <r>
          <rPr>
            <b/>
            <sz val="9"/>
            <rFont val="Tahoma"/>
            <family val="2"/>
          </rPr>
          <t>MANDATORY Field</t>
        </r>
      </text>
    </comment>
    <comment ref="E55" authorId="1">
      <text>
        <r>
          <rPr>
            <b/>
            <sz val="9"/>
            <rFont val="Tahoma"/>
            <family val="2"/>
          </rPr>
          <t>MANDATORY Field</t>
        </r>
        <r>
          <rPr>
            <sz val="9"/>
            <rFont val="Tahoma"/>
            <family val="2"/>
          </rPr>
          <t xml:space="preserve">
</t>
        </r>
      </text>
    </comment>
    <comment ref="E45" authorId="1">
      <text>
        <r>
          <rPr>
            <b/>
            <sz val="9"/>
            <rFont val="Tahoma"/>
            <family val="2"/>
          </rPr>
          <t>MANDATORY Field</t>
        </r>
      </text>
    </comment>
    <comment ref="E49" authorId="1">
      <text>
        <r>
          <rPr>
            <b/>
            <sz val="9"/>
            <rFont val="Tahoma"/>
            <family val="2"/>
          </rPr>
          <t xml:space="preserve">MANDATORY field
</t>
        </r>
        <r>
          <rPr>
            <sz val="9"/>
            <rFont val="Tahoma"/>
            <family val="2"/>
          </rPr>
          <t xml:space="preserve">
</t>
        </r>
      </text>
    </comment>
    <comment ref="L119" authorId="2">
      <text>
        <r>
          <rPr>
            <b/>
            <sz val="8"/>
            <rFont val="Tahoma"/>
            <family val="2"/>
          </rPr>
          <t>FE2C:</t>
        </r>
        <r>
          <rPr>
            <sz val="8"/>
            <rFont val="Tahoma"/>
            <family val="2"/>
          </rPr>
          <t xml:space="preserve">
Flag the concerned plant</t>
        </r>
      </text>
    </comment>
  </commentList>
</comments>
</file>

<file path=xl/sharedStrings.xml><?xml version="1.0" encoding="utf-8"?>
<sst xmlns="http://schemas.openxmlformats.org/spreadsheetml/2006/main" count="2508" uniqueCount="959">
  <si>
    <t>Yes</t>
  </si>
  <si>
    <t>No</t>
  </si>
  <si>
    <t>Click here when done, it will open a MS Outlook window and wait for you to click SEND button</t>
  </si>
  <si>
    <t>If you don't have MS Outlook, save form, and attach to email as any other attachment</t>
  </si>
  <si>
    <t>Instructions:</t>
  </si>
  <si>
    <t>1. General informations</t>
  </si>
  <si>
    <t>Supplier Code</t>
  </si>
  <si>
    <t>Supplier Identifications</t>
  </si>
  <si>
    <t>Company Details</t>
  </si>
  <si>
    <t>Supplier/Company Name</t>
  </si>
  <si>
    <t>Address [Street]</t>
  </si>
  <si>
    <t xml:space="preserve">               [City]</t>
  </si>
  <si>
    <t xml:space="preserve">               [ZIP/Postal Code]</t>
  </si>
  <si>
    <t>Contact Details FAURECIA</t>
  </si>
  <si>
    <t>Function</t>
  </si>
  <si>
    <t>Main contact</t>
  </si>
  <si>
    <t>Backup contact</t>
  </si>
  <si>
    <t>IT</t>
  </si>
  <si>
    <t>Name</t>
  </si>
  <si>
    <t xml:space="preserve">+33 (0)3 81 36 40 09 </t>
  </si>
  <si>
    <t>Fax</t>
  </si>
  <si>
    <t>Phone American Time</t>
  </si>
  <si>
    <t>+55 (….)</t>
  </si>
  <si>
    <t>e-mail</t>
  </si>
  <si>
    <t>edi@faurecia.com</t>
  </si>
  <si>
    <t>EDI (IT)</t>
  </si>
  <si>
    <t>EDI Connection Methods</t>
  </si>
  <si>
    <t>FAURECIA</t>
  </si>
  <si>
    <t>Trading Partner</t>
  </si>
  <si>
    <t>OFTP EDI Connection Details</t>
  </si>
  <si>
    <t>OFTP Details</t>
  </si>
  <si>
    <t>SSID
SSID for OFTP2</t>
  </si>
  <si>
    <t>O093100000875450157
O093100000875450157OFTPV2</t>
  </si>
  <si>
    <t>SFID
SFID for OFTP2</t>
  </si>
  <si>
    <t>Format</t>
  </si>
  <si>
    <t>Record Length</t>
  </si>
  <si>
    <t>128 (if Format is fixed)</t>
  </si>
  <si>
    <t>Codepage</t>
  </si>
  <si>
    <t>ASCII / EBCDIC</t>
  </si>
  <si>
    <t>Password</t>
  </si>
  <si>
    <t>On demand</t>
  </si>
  <si>
    <t>EDI Standby</t>
  </si>
  <si>
    <t>24h / 7 days</t>
  </si>
  <si>
    <t xml:space="preserve">4. EDI message details </t>
  </si>
  <si>
    <t>-</t>
  </si>
  <si>
    <t>EDI Message
format / type</t>
  </si>
  <si>
    <t>Options</t>
  </si>
  <si>
    <t>Message</t>
  </si>
  <si>
    <t>Version</t>
  </si>
  <si>
    <t>Virtual (logical) file name if OFTP</t>
  </si>
  <si>
    <t>Select Options</t>
  </si>
  <si>
    <t>Global Standard Messages:</t>
  </si>
  <si>
    <t>D96A</t>
  </si>
  <si>
    <t>E-DELFOR.&lt;Faurecia plant ID&gt;.&lt;Supplier code&gt;</t>
  </si>
  <si>
    <t>E-DELJIT.&lt;Faurecia plant ID&gt;.&lt;Supplier code&gt;</t>
  </si>
  <si>
    <t>E-INVOIC.&lt;Supplier code&gt;.&lt;Faurecia plant ID&gt;</t>
  </si>
  <si>
    <t>E-DESADV.&lt;Supplier code&gt;.&lt;Faurecia plant ID&gt;</t>
  </si>
  <si>
    <t>Supplier Comments/Questions:</t>
  </si>
  <si>
    <t>FAURECIA PLANTS</t>
  </si>
  <si>
    <t>Area</t>
  </si>
  <si>
    <t>Duns Number</t>
  </si>
  <si>
    <t>UNB / ISA Segment Sender / Receiver
LOGISTIC</t>
  </si>
  <si>
    <t>Primary VAN</t>
  </si>
  <si>
    <t>ID Logistic</t>
  </si>
  <si>
    <t>ID Financial</t>
  </si>
  <si>
    <t>Plant Choice</t>
  </si>
  <si>
    <t>Interchange ID / EDI Address</t>
  </si>
  <si>
    <t>Qualifier</t>
  </si>
  <si>
    <t>Africa</t>
  </si>
  <si>
    <t>n/a</t>
  </si>
  <si>
    <t xml:space="preserve">O093100000875450157CAPES </t>
  </si>
  <si>
    <t>GXS</t>
  </si>
  <si>
    <t>CAPES</t>
  </si>
  <si>
    <t>ZA01</t>
  </si>
  <si>
    <t>Port-Elizabeth ZA</t>
  </si>
  <si>
    <t>O093100000875450157PLBES</t>
  </si>
  <si>
    <t>PLBES</t>
  </si>
  <si>
    <t>Asia</t>
  </si>
  <si>
    <t>Busan KR</t>
  </si>
  <si>
    <t>O093100000875450157BUNES</t>
  </si>
  <si>
    <t>BUNES</t>
  </si>
  <si>
    <t>KR06</t>
  </si>
  <si>
    <t>Jangan (DAEKI) KR</t>
  </si>
  <si>
    <t xml:space="preserve">O093100000875450157JANES1 </t>
  </si>
  <si>
    <t>JANES1</t>
  </si>
  <si>
    <t>KR01</t>
  </si>
  <si>
    <t>Jangan (FESK) KR</t>
  </si>
  <si>
    <t>O093100000875450157JANES2</t>
  </si>
  <si>
    <t>JANES2</t>
  </si>
  <si>
    <t>KR02</t>
  </si>
  <si>
    <t>Qingdao CN</t>
  </si>
  <si>
    <t>O093100000875450157QIDES</t>
  </si>
  <si>
    <t>QIDES</t>
  </si>
  <si>
    <t>CN08</t>
  </si>
  <si>
    <t xml:space="preserve">Rayong TH </t>
  </si>
  <si>
    <t>O093100000875450157THAES</t>
  </si>
  <si>
    <t>THAES</t>
  </si>
  <si>
    <t>TL02</t>
  </si>
  <si>
    <t>Wuhan CN</t>
  </si>
  <si>
    <t>O093100000875450157WUEES</t>
  </si>
  <si>
    <t>WUEES</t>
  </si>
  <si>
    <t>CN09</t>
  </si>
  <si>
    <t>Europe</t>
  </si>
  <si>
    <t>Augsburg GE</t>
  </si>
  <si>
    <t>O093100000875450157AUGES</t>
  </si>
  <si>
    <t>AUGES</t>
  </si>
  <si>
    <t>DE25</t>
  </si>
  <si>
    <t>Augsburg Prototype GE</t>
  </si>
  <si>
    <t>O093100000875450157ABUES</t>
  </si>
  <si>
    <t>ABUES</t>
  </si>
  <si>
    <t>Aulnay-Sous-Bois  FR</t>
  </si>
  <si>
    <t>O093100000875450157ASBES</t>
  </si>
  <si>
    <t>ASBES</t>
  </si>
  <si>
    <t>FR29</t>
  </si>
  <si>
    <t>Bakov CZ</t>
  </si>
  <si>
    <t>O093100000875450157BKVES</t>
  </si>
  <si>
    <t>BKVES</t>
  </si>
  <si>
    <t>CZ01</t>
  </si>
  <si>
    <t>Barcelona ES</t>
  </si>
  <si>
    <t xml:space="preserve">O093100000875450157BCNES </t>
  </si>
  <si>
    <t>BCNES</t>
  </si>
  <si>
    <t>ES07</t>
  </si>
  <si>
    <t>Beaulieu FR</t>
  </si>
  <si>
    <t>O093100000875450157BEAES</t>
  </si>
  <si>
    <t>BEAES</t>
  </si>
  <si>
    <t>Braganca PT</t>
  </si>
  <si>
    <t xml:space="preserve">O093100000875450157BGCES </t>
  </si>
  <si>
    <t>BGCES</t>
  </si>
  <si>
    <t>PT05</t>
  </si>
  <si>
    <t>Bremen GE</t>
  </si>
  <si>
    <t>O093100000875450157BMNES</t>
  </si>
  <si>
    <t>BMNES</t>
  </si>
  <si>
    <t>Craiova  RO</t>
  </si>
  <si>
    <t xml:space="preserve">O093100000875450157CRAES </t>
  </si>
  <si>
    <t>CRAES</t>
  </si>
  <si>
    <t>RO03</t>
  </si>
  <si>
    <t>Finnentrop Dortmund ES</t>
  </si>
  <si>
    <t xml:space="preserve">O093100000875450157FNPES </t>
  </si>
  <si>
    <t>FNPES</t>
  </si>
  <si>
    <t>Fradley UK</t>
  </si>
  <si>
    <t>O093100000875450157FDWES</t>
  </si>
  <si>
    <t>FDWES</t>
  </si>
  <si>
    <t>GB09</t>
  </si>
  <si>
    <t>DE05</t>
  </si>
  <si>
    <t>Heilbronn GE</t>
  </si>
  <si>
    <t xml:space="preserve">O093100000875450157HNNES </t>
  </si>
  <si>
    <t>HNNES</t>
  </si>
  <si>
    <t>Herrenberg GE</t>
  </si>
  <si>
    <t>O093100000875450157HNGES</t>
  </si>
  <si>
    <t>HNGES</t>
  </si>
  <si>
    <t>Jaszarokszallas HU</t>
  </si>
  <si>
    <t xml:space="preserve">O093100000875450157JASES </t>
  </si>
  <si>
    <t>JASES</t>
  </si>
  <si>
    <t>HU03</t>
  </si>
  <si>
    <t>Kaluga  RU</t>
  </si>
  <si>
    <t>O093100000875450157KLFES</t>
  </si>
  <si>
    <t>KLFES</t>
  </si>
  <si>
    <t>RU03</t>
  </si>
  <si>
    <t>Leipzig GE</t>
  </si>
  <si>
    <t>O093100000875450157LPIES</t>
  </si>
  <si>
    <t>LPIES</t>
  </si>
  <si>
    <t>Madrid SP</t>
  </si>
  <si>
    <t>O093100000875450157MAJES</t>
  </si>
  <si>
    <t>MAJES</t>
  </si>
  <si>
    <t>Messei FR</t>
  </si>
  <si>
    <t>O093100000875450157MESES</t>
  </si>
  <si>
    <t>MESES</t>
  </si>
  <si>
    <t>Mlada Boleslav CZ</t>
  </si>
  <si>
    <t>O093100000875450157MLBES</t>
  </si>
  <si>
    <t>MLBES</t>
  </si>
  <si>
    <t>CZ08</t>
  </si>
  <si>
    <t>Ottmarsheim FR</t>
  </si>
  <si>
    <t>O093100000875450157OTMES</t>
  </si>
  <si>
    <t>OTMES</t>
  </si>
  <si>
    <t>Pamplona (JiT Exhaust) SP</t>
  </si>
  <si>
    <t>O093100000875450157PAEES</t>
  </si>
  <si>
    <t>PAEES</t>
  </si>
  <si>
    <t>Pamplona (Orcoyen) ES</t>
  </si>
  <si>
    <t xml:space="preserve">O093100000875450157PMEES     </t>
  </si>
  <si>
    <t>PMEES</t>
  </si>
  <si>
    <t>ES19</t>
  </si>
  <si>
    <t>Pisek CZ ES</t>
  </si>
  <si>
    <t>O093100000875450157PSKES</t>
  </si>
  <si>
    <t>PSKES</t>
  </si>
  <si>
    <t>CZ03</t>
  </si>
  <si>
    <t>Poissy FR</t>
  </si>
  <si>
    <t>O093100000875450157POIES</t>
  </si>
  <si>
    <t>POIES</t>
  </si>
  <si>
    <t>Rastatt FAS</t>
  </si>
  <si>
    <t xml:space="preserve">O093100000875450157RASES </t>
  </si>
  <si>
    <t>RASES</t>
  </si>
  <si>
    <t>Roermond  NL</t>
  </si>
  <si>
    <t xml:space="preserve">O093100000875450157RMPES </t>
  </si>
  <si>
    <t>RMPES</t>
  </si>
  <si>
    <t>NL05</t>
  </si>
  <si>
    <t>Terni  IT</t>
  </si>
  <si>
    <t xml:space="preserve">O093100000875450157TERES </t>
  </si>
  <si>
    <t>TERES</t>
  </si>
  <si>
    <t>IT02</t>
  </si>
  <si>
    <t>Togliatti (Samara)  RU</t>
  </si>
  <si>
    <t>O093100000875450157TGPES</t>
  </si>
  <si>
    <t>TGPES</t>
  </si>
  <si>
    <t>RU02</t>
  </si>
  <si>
    <t>Trabitz DE</t>
  </si>
  <si>
    <t xml:space="preserve">O093100000875450157TRBES </t>
  </si>
  <si>
    <t>TRBES</t>
  </si>
  <si>
    <t>Trnava SK</t>
  </si>
  <si>
    <t xml:space="preserve">O093100000875450157TRNES </t>
  </si>
  <si>
    <t>TRNES</t>
  </si>
  <si>
    <t>Vigo SP</t>
  </si>
  <si>
    <t xml:space="preserve">O093100000875450157VGOES </t>
  </si>
  <si>
    <t>VGOES</t>
  </si>
  <si>
    <t>Zilina SK</t>
  </si>
  <si>
    <t>O093100000875450157ZILES</t>
  </si>
  <si>
    <t>ZILES</t>
  </si>
  <si>
    <t>967283198</t>
  </si>
  <si>
    <t>Arlington</t>
  </si>
  <si>
    <t>01</t>
  </si>
  <si>
    <t>Covisint</t>
  </si>
  <si>
    <t>ARJ</t>
  </si>
  <si>
    <t>248535978</t>
  </si>
  <si>
    <t>Brampton</t>
  </si>
  <si>
    <t>BRP</t>
  </si>
  <si>
    <t>962558768</t>
  </si>
  <si>
    <t>Chattanooga JIT</t>
  </si>
  <si>
    <t>CHA</t>
  </si>
  <si>
    <t>062442561</t>
  </si>
  <si>
    <t>Dexter</t>
  </si>
  <si>
    <t>DEX</t>
  </si>
  <si>
    <t>878097575</t>
  </si>
  <si>
    <t>Franklin</t>
  </si>
  <si>
    <t>FLH</t>
  </si>
  <si>
    <t>006414429</t>
  </si>
  <si>
    <t>GLD</t>
  </si>
  <si>
    <t>812725935</t>
  </si>
  <si>
    <t>Hermosillo</t>
  </si>
  <si>
    <t>HMO</t>
  </si>
  <si>
    <t>605662907</t>
  </si>
  <si>
    <t>Louisville</t>
  </si>
  <si>
    <t>LOU</t>
  </si>
  <si>
    <t>Queretaro</t>
  </si>
  <si>
    <t>QRJ</t>
  </si>
  <si>
    <t>813026986</t>
  </si>
  <si>
    <t>Silao</t>
  </si>
  <si>
    <t>SIL</t>
  </si>
  <si>
    <t>198027620</t>
  </si>
  <si>
    <t>Toledo JIT</t>
  </si>
  <si>
    <t>TDO</t>
  </si>
  <si>
    <t>602543233</t>
  </si>
  <si>
    <t>Troy East</t>
  </si>
  <si>
    <t>TRY</t>
  </si>
  <si>
    <t>Lanus ES</t>
  </si>
  <si>
    <t>AR02</t>
  </si>
  <si>
    <t>Seating Divisions</t>
  </si>
  <si>
    <t>Ben Arous STEA TN</t>
  </si>
  <si>
    <t>O093100000875450157BENAS</t>
  </si>
  <si>
    <t>BENAS</t>
  </si>
  <si>
    <t>TN01</t>
  </si>
  <si>
    <t>Kenitra MA</t>
  </si>
  <si>
    <t>O093100000875450157KENAS</t>
  </si>
  <si>
    <t>KENAS</t>
  </si>
  <si>
    <t>MA01</t>
  </si>
  <si>
    <t>Guangzhou CN</t>
  </si>
  <si>
    <t>O093100000875450157GZPAS</t>
  </si>
  <si>
    <t>GZPAS</t>
  </si>
  <si>
    <t>CN21</t>
  </si>
  <si>
    <t>ShenYang CN</t>
  </si>
  <si>
    <t>O093100000875450157SHNAS</t>
  </si>
  <si>
    <t>SHNAS</t>
  </si>
  <si>
    <t>CN30</t>
  </si>
  <si>
    <t>O093100000875450157WUAAS</t>
  </si>
  <si>
    <t>WUAAS</t>
  </si>
  <si>
    <t>CN16</t>
  </si>
  <si>
    <t>Banbury UK</t>
  </si>
  <si>
    <t>O093100000875450157BABAS</t>
  </si>
  <si>
    <t>BABAS</t>
  </si>
  <si>
    <t>GB02</t>
  </si>
  <si>
    <t>Brières Etampes FR</t>
  </si>
  <si>
    <t>O093100000875450157BRIAS</t>
  </si>
  <si>
    <t>BRIAS</t>
  </si>
  <si>
    <t>FR01</t>
  </si>
  <si>
    <t>Cercy-La-Tour FR</t>
  </si>
  <si>
    <t>O093100000875450157CERAS</t>
  </si>
  <si>
    <t>CERAS</t>
  </si>
  <si>
    <t>Crevin FR</t>
  </si>
  <si>
    <t>O093100000875450157CREAS</t>
  </si>
  <si>
    <t>CREAS</t>
  </si>
  <si>
    <t>FR05</t>
  </si>
  <si>
    <t>Flers Caligny FR</t>
  </si>
  <si>
    <t>O093100000875450157FLEAS</t>
  </si>
  <si>
    <t>FLEAS</t>
  </si>
  <si>
    <t>Flers-En-Escrebieux SOTEXO FR</t>
  </si>
  <si>
    <t>O093100000875450157BREAS</t>
  </si>
  <si>
    <t>BREAS</t>
  </si>
  <si>
    <t>FR15</t>
  </si>
  <si>
    <t>DE03</t>
  </si>
  <si>
    <t>Grojec Frames PL2</t>
  </si>
  <si>
    <t>O093100000875450157GROAS2</t>
  </si>
  <si>
    <t>GROAS2</t>
  </si>
  <si>
    <t>PL03</t>
  </si>
  <si>
    <t>Grojec Mechanism PL1</t>
  </si>
  <si>
    <t>O093100000875450157GROAS1</t>
  </si>
  <si>
    <t>GROAS1</t>
  </si>
  <si>
    <t>Hordain SIENOR FR</t>
  </si>
  <si>
    <t>O093100000875450157HORAS</t>
  </si>
  <si>
    <t>HORAS</t>
  </si>
  <si>
    <t>FR14</t>
  </si>
  <si>
    <t>Kaluga RU</t>
  </si>
  <si>
    <t>O093100000875450157KLFAS</t>
  </si>
  <si>
    <t>KLFAS</t>
  </si>
  <si>
    <t>Leipzig DE</t>
  </si>
  <si>
    <t>O093100000875450157LEJAS</t>
  </si>
  <si>
    <t>LEJAS</t>
  </si>
  <si>
    <t>Lozorno SK</t>
  </si>
  <si>
    <t>O093100000875450157LZRAS</t>
  </si>
  <si>
    <t>LZRAS</t>
  </si>
  <si>
    <t>O093100000875450157MADAS</t>
  </si>
  <si>
    <t>MADAS</t>
  </si>
  <si>
    <t>ES04</t>
  </si>
  <si>
    <t>Magny-Vernois FR</t>
  </si>
  <si>
    <t>O093100000875450157MAGAS</t>
  </si>
  <si>
    <t>MAGAS</t>
  </si>
  <si>
    <t>Montbéliard Siedoubs FR</t>
  </si>
  <si>
    <t>O093100000875450157MONAS</t>
  </si>
  <si>
    <t>MONAS</t>
  </si>
  <si>
    <t>FR11</t>
  </si>
  <si>
    <t>Nelas  PT</t>
  </si>
  <si>
    <t>O093100000875450157NLSAS</t>
  </si>
  <si>
    <t>NLSAS</t>
  </si>
  <si>
    <t>PT06</t>
  </si>
  <si>
    <t>Neuburg/Donau DE</t>
  </si>
  <si>
    <t>O093100000875450157NEUAS</t>
  </si>
  <si>
    <t>NEUAS</t>
  </si>
  <si>
    <t>Neuenstadt DE</t>
  </si>
  <si>
    <t>O093100000875450157NSTAS</t>
  </si>
  <si>
    <t>NSTAS</t>
  </si>
  <si>
    <t>Nogent-Sur Vernisson-FR</t>
  </si>
  <si>
    <t>O093100000875450157NSVAS</t>
  </si>
  <si>
    <t>NSVAS</t>
  </si>
  <si>
    <t>Pamplona Burlada ICF ES</t>
  </si>
  <si>
    <t>O093100000875450157PAIAS</t>
  </si>
  <si>
    <t>PAIAS</t>
  </si>
  <si>
    <t>ES06</t>
  </si>
  <si>
    <t>Pamplona Tecnoconfort ES</t>
  </si>
  <si>
    <t>O093100000875450157PATAS</t>
  </si>
  <si>
    <t>PATAS</t>
  </si>
  <si>
    <t>ES08</t>
  </si>
  <si>
    <t>Pisek CZ</t>
  </si>
  <si>
    <t>O093100000875450157PSKAS</t>
  </si>
  <si>
    <t>PSKAS</t>
  </si>
  <si>
    <t>CZ06</t>
  </si>
  <si>
    <t>Plzen CZ</t>
  </si>
  <si>
    <t>O093100000875450157PLSAS</t>
  </si>
  <si>
    <t>PLSAS</t>
  </si>
  <si>
    <t>CZ10</t>
  </si>
  <si>
    <t>Pulversheim Sielest FR</t>
  </si>
  <si>
    <t>O093100000875450157PULAS</t>
  </si>
  <si>
    <t>PULAS</t>
  </si>
  <si>
    <t>Sandouville SIEMAR FR</t>
  </si>
  <si>
    <t>O093100000875450157SANAS</t>
  </si>
  <si>
    <t>SANAS</t>
  </si>
  <si>
    <t>FR13</t>
  </si>
  <si>
    <t>PT01</t>
  </si>
  <si>
    <t>Sao Joao Da Madeira  MET PT</t>
  </si>
  <si>
    <t>O093100000875450157SJMAS2</t>
  </si>
  <si>
    <t>SJMAS2</t>
  </si>
  <si>
    <t>Sao Joao Da Madeira  MOL PT</t>
  </si>
  <si>
    <t>O093100000875450157SJMAS4</t>
  </si>
  <si>
    <t>SJMAS4</t>
  </si>
  <si>
    <t>Sittard NL</t>
  </si>
  <si>
    <t>O093100000875450157SITAS</t>
  </si>
  <si>
    <t>SITAS</t>
  </si>
  <si>
    <t>NL01</t>
  </si>
  <si>
    <t>Stadthagen DE</t>
  </si>
  <si>
    <t>O093100000875450157STHAS</t>
  </si>
  <si>
    <t>STHAS</t>
  </si>
  <si>
    <t>Talmaciu RO AS</t>
  </si>
  <si>
    <t>O093100000875450157TALAS</t>
  </si>
  <si>
    <t>TALAS</t>
  </si>
  <si>
    <t>O093100000875450157TRNAS</t>
  </si>
  <si>
    <t>TRNAS</t>
  </si>
  <si>
    <t>Valladolid SP</t>
  </si>
  <si>
    <t>O093100000875450157VALAS</t>
  </si>
  <si>
    <t>VALAS</t>
  </si>
  <si>
    <t>ES01</t>
  </si>
  <si>
    <t>O093100000875450157VIGAS</t>
  </si>
  <si>
    <t>VIGAS</t>
  </si>
  <si>
    <t>ES09</t>
  </si>
  <si>
    <t>Villers la Montagne FR</t>
  </si>
  <si>
    <t>O093100000875450157VMOAS</t>
  </si>
  <si>
    <t>VMOAS</t>
  </si>
  <si>
    <t>Vitoria SP</t>
  </si>
  <si>
    <t>O093100000875450157VITAS</t>
  </si>
  <si>
    <t>VITAS</t>
  </si>
  <si>
    <t>ES02</t>
  </si>
  <si>
    <t>Walbrzych - Accessories PL</t>
  </si>
  <si>
    <t>O093100000875450157WLBAS3</t>
  </si>
  <si>
    <t>WLBAS3</t>
  </si>
  <si>
    <t>PL06</t>
  </si>
  <si>
    <t>Walbrzych - Frames PL</t>
  </si>
  <si>
    <t>O093100000875450157WLBAS1</t>
  </si>
  <si>
    <t>WLBAS1</t>
  </si>
  <si>
    <t>Walbrzych - Jelcz PL</t>
  </si>
  <si>
    <t>O093100000875450157WLBAS5</t>
  </si>
  <si>
    <t>WLBAS5</t>
  </si>
  <si>
    <t>Walbrzych - JIT PL</t>
  </si>
  <si>
    <t>O093100000875450157WLBAS4</t>
  </si>
  <si>
    <t>WLBAS4</t>
  </si>
  <si>
    <t>Walbrzych - Mechanizm PL</t>
  </si>
  <si>
    <t>O093100000875450157WLBAS2</t>
  </si>
  <si>
    <t>WLBAS2</t>
  </si>
  <si>
    <t>Cleveland</t>
  </si>
  <si>
    <t>CLE</t>
  </si>
  <si>
    <t>MSM</t>
  </si>
  <si>
    <t>Puebla MX (Cut &amp; Sew)</t>
  </si>
  <si>
    <t>PB1</t>
  </si>
  <si>
    <t>San Luis Potosi Frames</t>
  </si>
  <si>
    <t>SLP</t>
  </si>
  <si>
    <t>8131208211548  </t>
  </si>
  <si>
    <t>San Luis Potosi Mechanisms</t>
  </si>
  <si>
    <t>8131208211548</t>
  </si>
  <si>
    <t>SLM</t>
  </si>
  <si>
    <t>Sterling Heights</t>
  </si>
  <si>
    <t>SHE</t>
  </si>
  <si>
    <t>078804935</t>
  </si>
  <si>
    <t xml:space="preserve">Wentzville </t>
  </si>
  <si>
    <t>WTZ</t>
  </si>
  <si>
    <t>Interiors Divisions</t>
  </si>
  <si>
    <t>Masan KR</t>
  </si>
  <si>
    <t>O093100000875450157MASIS</t>
  </si>
  <si>
    <t>MASIS</t>
  </si>
  <si>
    <t>KR05</t>
  </si>
  <si>
    <t>O093100000875450157OGZIS</t>
  </si>
  <si>
    <t>OGZIS</t>
  </si>
  <si>
    <t>TR04</t>
  </si>
  <si>
    <t>Pluak Daeng (Rayong) TH</t>
  </si>
  <si>
    <t>O093100000875450157PDGIS</t>
  </si>
  <si>
    <t>PDGIS</t>
  </si>
  <si>
    <t>TL01</t>
  </si>
  <si>
    <t>Abrera SP</t>
  </si>
  <si>
    <t>O093100000875450157ABRIS</t>
  </si>
  <si>
    <t>ABRIS</t>
  </si>
  <si>
    <t>ES13</t>
  </si>
  <si>
    <t>Almusafes SP</t>
  </si>
  <si>
    <t>O093100000875450157ALMIS</t>
  </si>
  <si>
    <t>ALMIS</t>
  </si>
  <si>
    <t>ES17</t>
  </si>
  <si>
    <t>Bain-Sur-Oust FR</t>
  </si>
  <si>
    <t>O093100000875450157BSOIS</t>
  </si>
  <si>
    <t>BSOIS</t>
  </si>
  <si>
    <t>FR23</t>
  </si>
  <si>
    <t>Boeblingen DE</t>
  </si>
  <si>
    <t>O093100000875450157BOBIS</t>
  </si>
  <si>
    <t>BOBIS</t>
  </si>
  <si>
    <t>DE17</t>
  </si>
  <si>
    <t>Eselborn LU</t>
  </si>
  <si>
    <t>ESEIS</t>
  </si>
  <si>
    <t>LU01</t>
  </si>
  <si>
    <t>Etupes Trecia IS</t>
  </si>
  <si>
    <t>O093100000875450157ETUIS</t>
  </si>
  <si>
    <t>ETUIS</t>
  </si>
  <si>
    <t>FR19</t>
  </si>
  <si>
    <t>FR22</t>
  </si>
  <si>
    <t>O093100000875450157FDYIS</t>
  </si>
  <si>
    <t>FDYIS</t>
  </si>
  <si>
    <t>GB05</t>
  </si>
  <si>
    <t>Gent BE</t>
  </si>
  <si>
    <t>GNEIS</t>
  </si>
  <si>
    <t>BE02</t>
  </si>
  <si>
    <t>Gorzow 2 PL</t>
  </si>
  <si>
    <t>O093100000875450157GOWIS</t>
  </si>
  <si>
    <t>GOWIS</t>
  </si>
  <si>
    <t>PL10</t>
  </si>
  <si>
    <t>Gorzow-Wielkopolski PL</t>
  </si>
  <si>
    <t>O093100000875450157GRZIS</t>
  </si>
  <si>
    <t>GRZIS</t>
  </si>
  <si>
    <t>Henin-Beaumont FR</t>
  </si>
  <si>
    <t>O093100000875450157HBTIS</t>
  </si>
  <si>
    <t>HBTIS</t>
  </si>
  <si>
    <t>FR04</t>
  </si>
  <si>
    <t>Hlohovec SK</t>
  </si>
  <si>
    <t>O093100000875450157HLOIS</t>
  </si>
  <si>
    <t>HLOIS</t>
  </si>
  <si>
    <t>Koeln DE</t>
  </si>
  <si>
    <t>O093100000875450157KONIS</t>
  </si>
  <si>
    <t>KONIS</t>
  </si>
  <si>
    <t>Kosice SK</t>
  </si>
  <si>
    <t>O093100000875450157KSCIS</t>
  </si>
  <si>
    <t>KSCIS</t>
  </si>
  <si>
    <t>Legnica 1</t>
  </si>
  <si>
    <t>O093100000875450157LEGIS</t>
  </si>
  <si>
    <t>LEGIS</t>
  </si>
  <si>
    <t>PL09</t>
  </si>
  <si>
    <t>Legnica 2</t>
  </si>
  <si>
    <t>O093100000875450157LEPIS</t>
  </si>
  <si>
    <t>LEPIS</t>
  </si>
  <si>
    <t>Lindau</t>
  </si>
  <si>
    <t>O093100000875450157LIUIS</t>
  </si>
  <si>
    <t>LIUIS</t>
  </si>
  <si>
    <t>DE08</t>
  </si>
  <si>
    <t>Luga RU</t>
  </si>
  <si>
    <t>O093100000875450157ULUIS</t>
  </si>
  <si>
    <t>ULUIS</t>
  </si>
  <si>
    <t>RU01</t>
  </si>
  <si>
    <t>Marckolsheim FR</t>
  </si>
  <si>
    <t>MRCIS</t>
  </si>
  <si>
    <t>Meru FR</t>
  </si>
  <si>
    <t>O093100000875450157MERIS</t>
  </si>
  <si>
    <t>MERIS</t>
  </si>
  <si>
    <t>Mlada-Boleslav CZ</t>
  </si>
  <si>
    <t>O093100000875450157MBVIS</t>
  </si>
  <si>
    <t>MBVIS</t>
  </si>
  <si>
    <t>CZ04</t>
  </si>
  <si>
    <t>MOUIS1</t>
  </si>
  <si>
    <t>Orense SP</t>
  </si>
  <si>
    <t xml:space="preserve">O093100000875450157OREIS </t>
  </si>
  <si>
    <t>OREIS</t>
  </si>
  <si>
    <t>ES12</t>
  </si>
  <si>
    <t>Pardubice CZ</t>
  </si>
  <si>
    <t>O093100000875450157PRBIS</t>
  </si>
  <si>
    <t>PRBIS</t>
  </si>
  <si>
    <t>CZ07</t>
  </si>
  <si>
    <t>O093100000875450157PENIS</t>
  </si>
  <si>
    <t>PENIS</t>
  </si>
  <si>
    <t>Pitesti / Mioveni (RO)</t>
  </si>
  <si>
    <t>O093100000875450157PITIS</t>
  </si>
  <si>
    <t>PITIS</t>
  </si>
  <si>
    <t>RO04</t>
  </si>
  <si>
    <t>Saarlouis DE</t>
  </si>
  <si>
    <t>O093100000875450157SAAIS</t>
  </si>
  <si>
    <t>SAAIS</t>
  </si>
  <si>
    <t xml:space="preserve">DE17 </t>
  </si>
  <si>
    <t>Saint-Michel sur Meurthe FR</t>
  </si>
  <si>
    <t>O093100000875450157SMMIS</t>
  </si>
  <si>
    <t>SMMIS</t>
  </si>
  <si>
    <t>O093100000875450157STQIS</t>
  </si>
  <si>
    <t>STQIS</t>
  </si>
  <si>
    <t>Scheuerfeld DE</t>
  </si>
  <si>
    <t>O093100000875450157SFDIS</t>
  </si>
  <si>
    <t>SFDIS</t>
  </si>
  <si>
    <t>Tarazona SP</t>
  </si>
  <si>
    <t>O093100000875450157TARIS</t>
  </si>
  <si>
    <t>TARIS</t>
  </si>
  <si>
    <t>Valencia SP</t>
  </si>
  <si>
    <t xml:space="preserve">O093100000875450157VLCIS </t>
  </si>
  <si>
    <t>VLCIS</t>
  </si>
  <si>
    <t>078390459</t>
  </si>
  <si>
    <t>Detroit Manufacturing Systems</t>
  </si>
  <si>
    <t>SLJ</t>
  </si>
  <si>
    <t>Fraser</t>
  </si>
  <si>
    <t>XFQ</t>
  </si>
  <si>
    <t>078298831</t>
  </si>
  <si>
    <t>Lansing</t>
  </si>
  <si>
    <t>LAN</t>
  </si>
  <si>
    <t xml:space="preserve">Louisville </t>
  </si>
  <si>
    <t>LUI</t>
  </si>
  <si>
    <t>Puebla MX (Accessories)</t>
  </si>
  <si>
    <t>PB3</t>
  </si>
  <si>
    <t>Puebla MX (Injection)</t>
  </si>
  <si>
    <t>PB4</t>
  </si>
  <si>
    <t>Puebla MX (Techno)</t>
  </si>
  <si>
    <t>Ramos MX (Interiors)</t>
  </si>
  <si>
    <t>RAM</t>
  </si>
  <si>
    <t>078494662</t>
  </si>
  <si>
    <t>Saline</t>
  </si>
  <si>
    <t>SLN</t>
  </si>
  <si>
    <t>SAS Faurecia Louisville</t>
  </si>
  <si>
    <t>LUS</t>
  </si>
  <si>
    <t>ZZ</t>
  </si>
  <si>
    <t>Tuscaloosa (1401 Industrial Park, AL)</t>
  </si>
  <si>
    <t>TCL</t>
  </si>
  <si>
    <t>Exteriors Divisions</t>
  </si>
  <si>
    <t>FR49</t>
  </si>
  <si>
    <t>DE04</t>
  </si>
  <si>
    <t>Ingolstadt  DE</t>
  </si>
  <si>
    <t>O093100000875450157INGXS</t>
  </si>
  <si>
    <t>INGXS</t>
  </si>
  <si>
    <t>Le Theillay FAC FR</t>
  </si>
  <si>
    <t>O093100000875450157THLXS</t>
  </si>
  <si>
    <t>THLXS</t>
  </si>
  <si>
    <t>Neutraubling DE</t>
  </si>
  <si>
    <t>O093100000875450157NTGXS</t>
  </si>
  <si>
    <t>NTGXS</t>
  </si>
  <si>
    <t>Offenau DE</t>
  </si>
  <si>
    <t>O093100000875450157OFFXS</t>
  </si>
  <si>
    <t>OFFXS</t>
  </si>
  <si>
    <t>O093100000875450157VGOXS</t>
  </si>
  <si>
    <t>VGOXS</t>
  </si>
  <si>
    <t>DE28</t>
  </si>
  <si>
    <t>CONNECTION:</t>
  </si>
  <si>
    <t>Please select connection:</t>
  </si>
  <si>
    <t>Several</t>
  </si>
  <si>
    <t>EDIFACT</t>
  </si>
  <si>
    <t>VAN name : The name of VAN you will be using to send/receive data from Faurecia.</t>
  </si>
  <si>
    <t>SUPPLIER Data</t>
  </si>
  <si>
    <t>Americas</t>
  </si>
  <si>
    <t>EDI Clearing Center Europe Operations</t>
  </si>
  <si>
    <t>EDI Clearing Center Mexico Operations</t>
  </si>
  <si>
    <t>2. Supplier EDI contact details</t>
  </si>
  <si>
    <t>EDI Conctact</t>
  </si>
  <si>
    <t>Faurecia EDI Supplier Form</t>
  </si>
  <si>
    <t xml:space="preserve">               [Country]</t>
  </si>
  <si>
    <t>VAN (EDI Address or DUNS# &amp; Qualifer)</t>
  </si>
  <si>
    <t>TLS Address and port</t>
  </si>
  <si>
    <t>oftp2.faurecia.com:6619</t>
  </si>
  <si>
    <t>OFTP2 (*)</t>
  </si>
  <si>
    <t>OFTP/ENX (*)</t>
  </si>
  <si>
    <t>IP Adress and Port</t>
  </si>
  <si>
    <t>ENX connection can be analyzed under request</t>
  </si>
  <si>
    <t xml:space="preserve">Webedi </t>
  </si>
  <si>
    <t>Option</t>
  </si>
  <si>
    <t>Description</t>
  </si>
  <si>
    <t>D97A</t>
  </si>
  <si>
    <t>Rest of the world</t>
  </si>
  <si>
    <t>DELFOR to Supplier (Planning Release)</t>
  </si>
  <si>
    <t>DELJIT to  Supplier (Levelled suppliers)</t>
  </si>
  <si>
    <t>INVOIC from Supplier (if relevant)</t>
  </si>
  <si>
    <t>DESADV from Supplier  (Advance Ship Notice)</t>
  </si>
  <si>
    <t>INVOIC to Supplier (SBI -Self-Billing)</t>
  </si>
  <si>
    <t>OFTP</t>
  </si>
  <si>
    <t>Sawluz</t>
  </si>
  <si>
    <t>VAN</t>
  </si>
  <si>
    <t>EDICapable</t>
  </si>
  <si>
    <t>Connections</t>
  </si>
  <si>
    <t>NoAfrica</t>
  </si>
  <si>
    <t>YesAfrica</t>
  </si>
  <si>
    <t>YesAsia</t>
  </si>
  <si>
    <t>YesEurope</t>
  </si>
  <si>
    <t>YesSeveral</t>
  </si>
  <si>
    <t>NoAsia</t>
  </si>
  <si>
    <t>NoEurope</t>
  </si>
  <si>
    <t>NoSeveral</t>
  </si>
  <si>
    <t>WEBEDI</t>
  </si>
  <si>
    <t xml:space="preserve">Webedi 
 </t>
  </si>
  <si>
    <t>Other</t>
  </si>
  <si>
    <t>TX2</t>
  </si>
  <si>
    <r>
      <rPr>
        <b/>
        <sz val="11"/>
        <rFont val="Arial"/>
        <family val="2"/>
      </rPr>
      <t xml:space="preserve">VAN Name: </t>
    </r>
    <r>
      <rPr>
        <b/>
        <sz val="11"/>
        <color indexed="56"/>
        <rFont val="Arial"/>
        <family val="2"/>
      </rPr>
      <t>COVISINT</t>
    </r>
    <r>
      <rPr>
        <sz val="9"/>
        <rFont val="Fixedsys"/>
        <family val="3"/>
      </rPr>
      <t xml:space="preserve">
</t>
    </r>
  </si>
  <si>
    <t xml:space="preserve">          Select WEBEDI provider:</t>
  </si>
  <si>
    <t>IDN</t>
  </si>
  <si>
    <t>Allows you to receive a PDF and send an ASN via Covisint Supplier Connection (not recommended for suppliers with +5 parts). This is a manual process.
Instructions will be sent to you in a separate email to sign-up for Covisint Supplier Connect</t>
  </si>
  <si>
    <t>Remarks</t>
  </si>
  <si>
    <t>DESADV from Supplier (Advance Ship Notice)</t>
  </si>
  <si>
    <t>WEBEDIAfrica</t>
  </si>
  <si>
    <t>WEBEDIAsia</t>
  </si>
  <si>
    <t>WEBEDIEurope</t>
  </si>
  <si>
    <t>COVISINT</t>
  </si>
  <si>
    <t>WEBEDISeveral</t>
  </si>
  <si>
    <t xml:space="preserve">WEBEDI Connection details
 </t>
  </si>
  <si>
    <t>Allows you to receive and send data through Webedi provider (not recommended for suppliers with +5 parts). This is a manual process.</t>
  </si>
  <si>
    <t>Please select Faurecia  plant codes involved in section 5.</t>
  </si>
  <si>
    <t xml:space="preserve">  </t>
  </si>
  <si>
    <t xml:space="preserve"> </t>
  </si>
  <si>
    <t>[Enter your company/site details.]</t>
  </si>
  <si>
    <t xml:space="preserve">Can be analyzed under request </t>
  </si>
  <si>
    <t>VDA4905 to Supplier</t>
  </si>
  <si>
    <t>VDA4915 to Supplier</t>
  </si>
  <si>
    <t>VDA4913 from Supplier</t>
  </si>
  <si>
    <t>VDA4908 to Supplier</t>
  </si>
  <si>
    <t>VDA4906 from supplier</t>
  </si>
  <si>
    <t>VDA</t>
  </si>
  <si>
    <t>V-4905.&lt;Faurecia plant ID&gt;.&lt;Supplier code&gt;</t>
  </si>
  <si>
    <t>V-4915.&lt;Faurecia plant ID&gt;.&lt;Supplier code&gt;</t>
  </si>
  <si>
    <t>V-4913.&lt;Supplier code&gt;.&lt;Faurecia plant ID&gt;</t>
  </si>
  <si>
    <t>V-4906.&lt;Supplier code&gt;.&lt;Faurecia plant ID&gt;</t>
  </si>
  <si>
    <t>V-4908.&lt;Faurecia plant ID&gt;.&lt;Supplier code&gt;</t>
  </si>
  <si>
    <t>Use existing connection</t>
  </si>
  <si>
    <t>Existingconnection</t>
  </si>
  <si>
    <t>Faurecia plant code</t>
  </si>
  <si>
    <t>FCS - Faurecia plant code</t>
  </si>
  <si>
    <t>YesNorthAmerica</t>
  </si>
  <si>
    <t>YesSouthAmerica</t>
  </si>
  <si>
    <t>NoNorthAmerica</t>
  </si>
  <si>
    <t>NoSouthAmerica</t>
  </si>
  <si>
    <t>North America</t>
  </si>
  <si>
    <t>South America</t>
  </si>
  <si>
    <t>WEBEDINorthAmerica</t>
  </si>
  <si>
    <t>WEBEDISouthAmerica</t>
  </si>
  <si>
    <t>Faurecia Plant Name</t>
  </si>
  <si>
    <t>1226 / 1228</t>
  </si>
  <si>
    <t>Limeira ES</t>
  </si>
  <si>
    <t>BR02</t>
  </si>
  <si>
    <t>Select proper options, based on selection done then next available choices will be shown.</t>
  </si>
  <si>
    <t xml:space="preserve"> Please select an available connection based on your selections in section 2.</t>
  </si>
  <si>
    <t xml:space="preserve">     [All main contact fields required]</t>
  </si>
  <si>
    <t xml:space="preserve">    [For further info please press help button in each field]</t>
  </si>
  <si>
    <t>(B) Are you already connected  with another Faurecia plant using FCS?</t>
  </si>
  <si>
    <t xml:space="preserve">(A) Is your company able to exchange electronic data? </t>
  </si>
  <si>
    <t>SupplierArea</t>
  </si>
  <si>
    <t>Section 1</t>
  </si>
  <si>
    <t>Section 2</t>
  </si>
  <si>
    <t>Section 3</t>
  </si>
  <si>
    <t>Section 4</t>
  </si>
  <si>
    <t>Section 5</t>
  </si>
  <si>
    <t xml:space="preserve">FAURECIA
</t>
  </si>
  <si>
    <t>http://edi.faurecia.com</t>
  </si>
  <si>
    <t xml:space="preserve">    [You can find list of Faurecia sites using FCS at website]</t>
  </si>
  <si>
    <t>Please provide your details</t>
  </si>
  <si>
    <t>[Enter comments or questions here]</t>
  </si>
  <si>
    <t>Please select area where your site is located (Supplier)</t>
  </si>
  <si>
    <t>Please select area where is located the Faurecia plant you want to start exchaging EDI messages with</t>
  </si>
  <si>
    <t>SelectedFaureciasites:</t>
  </si>
  <si>
    <t>Selected D96</t>
  </si>
  <si>
    <t>Selected D97</t>
  </si>
  <si>
    <t>Total</t>
  </si>
  <si>
    <t>Selected VDA</t>
  </si>
  <si>
    <r>
      <rPr>
        <b/>
        <sz val="10"/>
        <rFont val="Arial"/>
        <family val="2"/>
      </rPr>
      <t>DUNS#</t>
    </r>
    <r>
      <rPr>
        <sz val="10"/>
        <rFont val="Arial"/>
        <family val="2"/>
      </rPr>
      <t xml:space="preserve">:  
</t>
    </r>
    <r>
      <rPr>
        <b/>
        <sz val="10"/>
        <color indexed="56"/>
        <rFont val="Arial"/>
        <family val="2"/>
      </rPr>
      <t>Will be provided during EDI setup</t>
    </r>
    <r>
      <rPr>
        <sz val="10"/>
        <rFont val="Arial"/>
        <family val="2"/>
      </rPr>
      <t xml:space="preserve">
 (Faurecia Supplier Code#)
</t>
    </r>
  </si>
  <si>
    <t>YesThroughEurope</t>
  </si>
  <si>
    <t>[VAN Name]</t>
  </si>
  <si>
    <t>[DUNS# or EDI Address]</t>
  </si>
  <si>
    <t>Phone Number</t>
  </si>
  <si>
    <t>+52 2222144035</t>
  </si>
  <si>
    <t>901310156</t>
  </si>
  <si>
    <t>Gladstone LVE</t>
  </si>
  <si>
    <t>18754501LNSESC</t>
  </si>
  <si>
    <t>LNSES</t>
  </si>
  <si>
    <t>02308873000191</t>
  </si>
  <si>
    <t>CMBES</t>
  </si>
  <si>
    <t>1173 / 1179</t>
  </si>
  <si>
    <t>Saint Petesburg RU</t>
  </si>
  <si>
    <t>O093100000875450157SPEAS</t>
  </si>
  <si>
    <t>SPEAS</t>
  </si>
  <si>
    <t>Huejotzingo</t>
  </si>
  <si>
    <t>HJZ</t>
  </si>
  <si>
    <t>Bratislava</t>
  </si>
  <si>
    <t>O093100000875450157BTSIS</t>
  </si>
  <si>
    <t>O093100000875450157ESEIS</t>
  </si>
  <si>
    <t>O093100000875450157GNEIS</t>
  </si>
  <si>
    <t>O093100000875450157MRCIS</t>
  </si>
  <si>
    <t>O093100000875450157MOUIS1</t>
  </si>
  <si>
    <t>Peine / Bremen DE</t>
  </si>
  <si>
    <t>XFC</t>
  </si>
  <si>
    <t>Howa</t>
  </si>
  <si>
    <t>AGU</t>
  </si>
  <si>
    <r>
      <rPr>
        <b/>
        <sz val="14"/>
        <color indexed="36"/>
        <rFont val="Arial Narrow"/>
        <family val="2"/>
      </rPr>
      <t>Section 1 -</t>
    </r>
    <r>
      <rPr>
        <sz val="14"/>
        <color indexed="8"/>
        <rFont val="Arial Narrow"/>
        <family val="2"/>
      </rPr>
      <t xml:space="preserve"> </t>
    </r>
    <r>
      <rPr>
        <b/>
        <sz val="14"/>
        <color indexed="8"/>
        <rFont val="Arial Narrow"/>
        <family val="2"/>
      </rPr>
      <t>Fullill instructions:</t>
    </r>
  </si>
  <si>
    <r>
      <rPr>
        <b/>
        <sz val="14"/>
        <color indexed="36"/>
        <rFont val="Arial Narrow"/>
        <family val="2"/>
      </rPr>
      <t xml:space="preserve">Section 2 - </t>
    </r>
    <r>
      <rPr>
        <b/>
        <sz val="14"/>
        <color indexed="8"/>
        <rFont val="Arial Narrow"/>
        <family val="2"/>
      </rPr>
      <t>Fullfill instructions</t>
    </r>
  </si>
  <si>
    <r>
      <t xml:space="preserve">3. EDI connection details </t>
    </r>
    <r>
      <rPr>
        <b/>
        <sz val="14"/>
        <color indexed="30"/>
        <rFont val="Arial Narrow"/>
        <family val="2"/>
      </rPr>
      <t xml:space="preserve"> </t>
    </r>
  </si>
  <si>
    <r>
      <rPr>
        <b/>
        <sz val="14"/>
        <color indexed="36"/>
        <rFont val="Arial Narrow"/>
        <family val="2"/>
      </rPr>
      <t xml:space="preserve">Section 3 - </t>
    </r>
    <r>
      <rPr>
        <b/>
        <sz val="14"/>
        <color indexed="8"/>
        <rFont val="Arial Narrow"/>
        <family val="2"/>
      </rPr>
      <t>Fullfill instructions</t>
    </r>
  </si>
  <si>
    <r>
      <t xml:space="preserve">5. Faurecia plant list </t>
    </r>
    <r>
      <rPr>
        <b/>
        <sz val="14"/>
        <color indexed="30"/>
        <rFont val="Arial Narrow"/>
        <family val="2"/>
      </rPr>
      <t xml:space="preserve"> (Please fill area in section 2 to list available plants)</t>
    </r>
  </si>
  <si>
    <r>
      <t xml:space="preserve">(C) Select AREA where you are going to deliver FROM </t>
    </r>
    <r>
      <rPr>
        <b/>
        <sz val="12"/>
        <color indexed="30"/>
        <rFont val="Arial Narrow"/>
        <family val="2"/>
      </rPr>
      <t>(</t>
    </r>
    <r>
      <rPr>
        <b/>
        <u val="single"/>
        <sz val="12"/>
        <color indexed="30"/>
        <rFont val="Arial Narrow"/>
        <family val="2"/>
      </rPr>
      <t>Supplier site area</t>
    </r>
    <r>
      <rPr>
        <b/>
        <sz val="12"/>
        <color indexed="30"/>
        <rFont val="Arial Narrow"/>
        <family val="2"/>
      </rPr>
      <t>)</t>
    </r>
  </si>
  <si>
    <r>
      <t xml:space="preserve">(D) Select AREA where you are going to deliver TO   </t>
    </r>
    <r>
      <rPr>
        <b/>
        <sz val="15"/>
        <color indexed="30"/>
        <rFont val="Arial Narrow"/>
        <family val="2"/>
      </rPr>
      <t xml:space="preserve">  </t>
    </r>
    <r>
      <rPr>
        <b/>
        <sz val="13"/>
        <color indexed="30"/>
        <rFont val="Arial Narrow"/>
        <family val="2"/>
      </rPr>
      <t>(</t>
    </r>
    <r>
      <rPr>
        <b/>
        <u val="single"/>
        <sz val="13"/>
        <color indexed="30"/>
        <rFont val="Arial Narrow"/>
        <family val="2"/>
      </rPr>
      <t>Faurecia site area</t>
    </r>
    <r>
      <rPr>
        <b/>
        <sz val="13"/>
        <color indexed="30"/>
        <rFont val="Arial Narrow"/>
        <family val="2"/>
      </rPr>
      <t>)</t>
    </r>
  </si>
  <si>
    <r>
      <t xml:space="preserve">Europe : Additional Supported Messages: </t>
    </r>
    <r>
      <rPr>
        <b/>
        <sz val="9"/>
        <color indexed="10"/>
        <rFont val="Arial Narrow"/>
        <family val="2"/>
      </rPr>
      <t>Only allowed under special conditions</t>
    </r>
  </si>
  <si>
    <t>Masonic</t>
  </si>
  <si>
    <t>Madison</t>
  </si>
  <si>
    <t xml:space="preserve">San Luis Potosi </t>
  </si>
  <si>
    <t>Simpsonville</t>
  </si>
  <si>
    <t>079627797</t>
  </si>
  <si>
    <t>SMV</t>
  </si>
  <si>
    <t xml:space="preserve">San Jose Chiapa </t>
  </si>
  <si>
    <t>SJC</t>
  </si>
  <si>
    <t xml:space="preserve">Undefined (EDIFACT / ODETTE)  </t>
  </si>
  <si>
    <t>Faurecia Supplier EDI Parameter Sheet</t>
  </si>
  <si>
    <t>Reference</t>
  </si>
  <si>
    <t>Purpose</t>
  </si>
  <si>
    <t>Scope</t>
  </si>
  <si>
    <t>GROUP</t>
  </si>
  <si>
    <t>FCS plants which require EDI connection with suppliers</t>
  </si>
  <si>
    <t>Related documents</t>
  </si>
  <si>
    <t>FAU-S-LSG-2025 - EDI Connection of external suppliers for FCS plants (logistics) - Issue 1</t>
  </si>
  <si>
    <t>Issue n°</t>
  </si>
  <si>
    <t>Description of changes</t>
  </si>
  <si>
    <t>Cancels and replaces</t>
  </si>
  <si>
    <t>Owner</t>
  </si>
  <si>
    <t>Internal Documentation</t>
  </si>
  <si>
    <t xml:space="preserve">FAU-S-PSG-2025 - Supplier Logistics Manual (SLM) </t>
  </si>
  <si>
    <t>FAU-F-LSG-2027</t>
  </si>
  <si>
    <t>Pretoria ZA</t>
  </si>
  <si>
    <t xml:space="preserve">O093100000875450157PRYIS </t>
  </si>
  <si>
    <t>PRYIS</t>
  </si>
  <si>
    <t>ZA05</t>
  </si>
  <si>
    <t>N/a</t>
  </si>
  <si>
    <t>Washington UK</t>
  </si>
  <si>
    <t>O093100000875450157WTPIS</t>
  </si>
  <si>
    <t>WTPIS</t>
  </si>
  <si>
    <t>GB06</t>
  </si>
  <si>
    <t>Saint-Quentin  FR</t>
  </si>
  <si>
    <t>Valcea RO</t>
  </si>
  <si>
    <t>O093100000875450157RMNAS</t>
  </si>
  <si>
    <t>RMNAS</t>
  </si>
  <si>
    <t>Renningen (DE)</t>
  </si>
  <si>
    <t>O093100000875450157RNNXS</t>
  </si>
  <si>
    <t>RNNXS</t>
  </si>
  <si>
    <t>812785352</t>
  </si>
  <si>
    <t>O093100000875450157GOLES</t>
  </si>
  <si>
    <t>GOLES</t>
  </si>
  <si>
    <t>Gölcük (TR)</t>
  </si>
  <si>
    <t>Orhangazi (Bursa) TR</t>
  </si>
  <si>
    <t>CSM</t>
  </si>
  <si>
    <t>080130841</t>
  </si>
  <si>
    <t>Columbus</t>
  </si>
  <si>
    <t>PUE</t>
  </si>
  <si>
    <t>VDR</t>
  </si>
  <si>
    <t>Sterling Heights/SAS JV (Interiors)</t>
  </si>
  <si>
    <t>SED</t>
  </si>
  <si>
    <t>Fraser/SAS JV (Interiors)</t>
  </si>
  <si>
    <t>XFU</t>
  </si>
  <si>
    <t>078795193</t>
  </si>
  <si>
    <t>Toledo/DMS JV (Interiors)</t>
  </si>
  <si>
    <t>080510404</t>
  </si>
  <si>
    <t>Please fill in all required fields for EDI setup.  Cells / areas to be filled are colored in light yellow. Optional cells in light green</t>
  </si>
  <si>
    <t>Once completed, click the "Validate EDI Form &amp; Email" this will check if mandatory information is populated  and open an Outlook email window.</t>
  </si>
  <si>
    <t>TLD</t>
  </si>
  <si>
    <t>Clean Mobility Divisions</t>
  </si>
  <si>
    <t>Chenai IN</t>
  </si>
  <si>
    <t>O093100000875450157CHUIS</t>
  </si>
  <si>
    <t>IN05</t>
  </si>
  <si>
    <t>CHUIS</t>
  </si>
  <si>
    <t>O093100000875450157CNTIS</t>
  </si>
  <si>
    <t>CNTIS</t>
  </si>
  <si>
    <t>Chenai Thecno IN</t>
  </si>
  <si>
    <t>O093100000875450157RANIS</t>
  </si>
  <si>
    <t>RANIS</t>
  </si>
  <si>
    <t>O093100000875450157MIVIS</t>
  </si>
  <si>
    <t>MIVIS</t>
  </si>
  <si>
    <t>Mioveni (Romania Cateasca)</t>
  </si>
  <si>
    <t>812822457</t>
  </si>
  <si>
    <t>Queretaro North (San Jose de Iturbide)</t>
  </si>
  <si>
    <t>SJI</t>
  </si>
  <si>
    <t>080571535</t>
  </si>
  <si>
    <t>Fort Wayne</t>
  </si>
  <si>
    <t>FWA</t>
  </si>
  <si>
    <t>O093100000875450157GR1AS</t>
  </si>
  <si>
    <t>GR1AS</t>
  </si>
  <si>
    <t>Grojec GR1AS</t>
  </si>
  <si>
    <t>Salé MA</t>
  </si>
  <si>
    <t>MA02</t>
  </si>
  <si>
    <t>ZA08</t>
  </si>
  <si>
    <t>Uitenhage ZA</t>
  </si>
  <si>
    <t>O093100000875450157UHGIS</t>
  </si>
  <si>
    <t>UHGIS</t>
  </si>
  <si>
    <t>ZA03</t>
  </si>
  <si>
    <t>Mouzon  FR</t>
  </si>
  <si>
    <t>Olmedo SP</t>
  </si>
  <si>
    <t>O093100000875450157OLMIS</t>
  </si>
  <si>
    <t>OLMIS</t>
  </si>
  <si>
    <t>Auchel FR</t>
  </si>
  <si>
    <t>O093100000875450157AUCIS</t>
  </si>
  <si>
    <t>AUCIS</t>
  </si>
  <si>
    <t>Palmela PT</t>
  </si>
  <si>
    <t>O093100000875450157PALIS</t>
  </si>
  <si>
    <t>PALIS</t>
  </si>
  <si>
    <t>PT07</t>
  </si>
  <si>
    <t>E_SUPPLY</t>
  </si>
  <si>
    <t>Mornac (FR)</t>
  </si>
  <si>
    <t>O093100000875450157MORIS</t>
  </si>
  <si>
    <t>MORIS</t>
  </si>
  <si>
    <t>FR46</t>
  </si>
  <si>
    <t>O093100000875450157CHEES</t>
  </si>
  <si>
    <t>O093100000875450157CHIES</t>
  </si>
  <si>
    <t>CHEES</t>
  </si>
  <si>
    <t>CHIES</t>
  </si>
  <si>
    <t>Chennai  IN</t>
  </si>
  <si>
    <t>Chennai  9503 IN</t>
  </si>
  <si>
    <t>Chennai 1503 IN</t>
  </si>
  <si>
    <t>BNGES</t>
  </si>
  <si>
    <t>O093100000875450157BNGES</t>
  </si>
  <si>
    <t>CHEAS</t>
  </si>
  <si>
    <t>O093100000875450157CHEAS</t>
  </si>
  <si>
    <t>Pune Hinjewadi</t>
  </si>
  <si>
    <t>PUNAS</t>
  </si>
  <si>
    <t>O093100000875450157PUNAS</t>
  </si>
  <si>
    <t>PUNIS</t>
  </si>
  <si>
    <t>O093100000875450157PUNIS</t>
  </si>
  <si>
    <t>Manesar IN</t>
  </si>
  <si>
    <t>MANAS</t>
  </si>
  <si>
    <t>O093100000875450157MANAS</t>
  </si>
  <si>
    <t>PUNES</t>
  </si>
  <si>
    <t>O093100000875450157PUNES</t>
  </si>
  <si>
    <t>Pune  IN</t>
  </si>
  <si>
    <t>SNNAS</t>
  </si>
  <si>
    <t>O093100000875450157SNNAS</t>
  </si>
  <si>
    <t>Sanand IN</t>
  </si>
  <si>
    <t>Bangalore IN</t>
  </si>
  <si>
    <t>Pune IN</t>
  </si>
  <si>
    <t>O093100000875450157LZ2AS</t>
  </si>
  <si>
    <t>LZ2AS</t>
  </si>
  <si>
    <t>Lozorno 2 SK</t>
  </si>
  <si>
    <t>SK06</t>
  </si>
  <si>
    <t>O093100000875450157WLBAS6</t>
  </si>
  <si>
    <t>WLBAS6</t>
  </si>
  <si>
    <t>Walbrzych - Pneumatic (PMC)  PL</t>
  </si>
  <si>
    <t>TL03</t>
  </si>
  <si>
    <t>O093100000875450157PDNIS</t>
  </si>
  <si>
    <t>PDNIS</t>
  </si>
  <si>
    <t>IN04</t>
  </si>
  <si>
    <t>IN01</t>
  </si>
  <si>
    <t>005053341</t>
  </si>
  <si>
    <t>Blue Springs</t>
  </si>
  <si>
    <t>BSP</t>
  </si>
  <si>
    <t xml:space="preserve">Spring Hills </t>
  </si>
  <si>
    <t xml:space="preserve">081368366 </t>
  </si>
  <si>
    <t>SPH</t>
  </si>
  <si>
    <t>Type your key process</t>
  </si>
  <si>
    <t xml:space="preserve">Title </t>
  </si>
  <si>
    <t xml:space="preserve">This document is used to define EDI communication to be setup between Faurecia plants and  their suppliers  </t>
  </si>
  <si>
    <t>03</t>
  </si>
  <si>
    <t>Plant list updated</t>
  </si>
  <si>
    <t>Issue 02 - February 2017 -   Update of Plant list</t>
  </si>
  <si>
    <t>Issue 01 - June 2015 – Creation</t>
  </si>
  <si>
    <t>Author</t>
  </si>
  <si>
    <t>Stephane GERARDIN - GISO EDI Delivery Manager</t>
  </si>
  <si>
    <t xml:space="preserve">Approved by </t>
  </si>
  <si>
    <t>Fabienne IENN - GISO Applications manager
Jacques-Yves POUILLE - Digital Integration Competence Center Manager</t>
  </si>
  <si>
    <t>Specific protection for FCP documentation is applied to this document according to the icons’ information.</t>
  </si>
  <si>
    <t>O093100000875450157KNRIS</t>
  </si>
  <si>
    <t>KNRIS</t>
  </si>
  <si>
    <t>MA03</t>
  </si>
  <si>
    <t>Kennelbach AT</t>
  </si>
  <si>
    <t>O093100000875450157KNBIS</t>
  </si>
  <si>
    <t>KNBIS</t>
  </si>
  <si>
    <t xml:space="preserve">Total Network Manufacturing JV (TNM) </t>
  </si>
  <si>
    <t>CHS</t>
  </si>
  <si>
    <t>Chakan IN</t>
  </si>
  <si>
    <t xml:space="preserve">Ammavaru Palli </t>
  </si>
  <si>
    <t>AMMIS</t>
  </si>
  <si>
    <t>O093100000875450157AMMIS</t>
  </si>
  <si>
    <t xml:space="preserve">  Faurecia Ticket# :  </t>
  </si>
  <si>
    <t>ASN Compliancy Response e-mail</t>
  </si>
  <si>
    <t>Phone and/or  email</t>
  </si>
  <si>
    <t>Please provide EDI contact or IT contact &amp; provide email to receive ASN compliancy responses</t>
  </si>
  <si>
    <t>Do not submit the parameter sheet without a Faurecia internal ticket number</t>
  </si>
  <si>
    <t xml:space="preserve">Use Ticket number as a reference during Supplier On-boarding process </t>
  </si>
  <si>
    <t>Ticket number can be obtained by your PC&amp;L or Buyer.</t>
  </si>
  <si>
    <t>FR08</t>
  </si>
  <si>
    <t xml:space="preserve">Cape Town  ZA  </t>
  </si>
  <si>
    <t>Togliatti RU</t>
  </si>
  <si>
    <t>O093100000875450157TGTAS</t>
  </si>
  <si>
    <t>TGTAS</t>
  </si>
  <si>
    <t>O093100000875450157KLFIS</t>
  </si>
  <si>
    <t>KLFIS</t>
  </si>
  <si>
    <t>BTLIS</t>
  </si>
  <si>
    <t>Porriño ES</t>
  </si>
  <si>
    <t>O093100000875450157PORIS</t>
  </si>
  <si>
    <t>PORIS</t>
  </si>
  <si>
    <t>1198/1199</t>
  </si>
  <si>
    <t>Bavans FR</t>
  </si>
  <si>
    <t xml:space="preserve">O093100000875450157BAVES </t>
  </si>
  <si>
    <t>BAVES</t>
  </si>
  <si>
    <t>Vouzela PT</t>
  </si>
  <si>
    <t>O093100000875450157VIOUS</t>
  </si>
  <si>
    <t>VOUAS</t>
  </si>
  <si>
    <t>PT02</t>
  </si>
  <si>
    <t>FR45</t>
  </si>
  <si>
    <t>O093100000875450157AMTES</t>
  </si>
  <si>
    <t>AMTES</t>
  </si>
  <si>
    <t>Figueruelas Pedrola ES</t>
  </si>
  <si>
    <t xml:space="preserve">O093100000875450157PEDES </t>
  </si>
  <si>
    <t>PEDES</t>
  </si>
  <si>
    <t>1090/2047</t>
  </si>
  <si>
    <t>O093100000875450157SLEAS</t>
  </si>
  <si>
    <t>SLEAS</t>
  </si>
  <si>
    <t>078390459BS</t>
  </si>
  <si>
    <t>DMS Blue Springs</t>
  </si>
  <si>
    <t>BPR</t>
  </si>
  <si>
    <t>AT01</t>
  </si>
  <si>
    <t>Highland Park JIT</t>
  </si>
  <si>
    <t>Highland Park Metals</t>
  </si>
  <si>
    <t>HIP</t>
  </si>
  <si>
    <t>HI2</t>
  </si>
  <si>
    <t>SE04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</si>
</sst>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s>
  <fonts count="162">
    <font>
      <sz val="11"/>
      <color theme="1"/>
      <name val="Calibri"/>
      <family val="2"/>
    </font>
    <font>
      <sz val="11"/>
      <color indexed="8"/>
      <name val="Calibri"/>
      <family val="2"/>
    </font>
    <font>
      <b/>
      <sz val="14"/>
      <name val="Arial"/>
      <family val="2"/>
    </font>
    <font>
      <sz val="10"/>
      <name val="Arial"/>
      <family val="2"/>
    </font>
    <font>
      <sz val="8"/>
      <name val="Arial"/>
      <family val="2"/>
    </font>
    <font>
      <sz val="12"/>
      <name val="Times New Roman"/>
      <family val="1"/>
    </font>
    <font>
      <b/>
      <sz val="10"/>
      <name val="Arial"/>
      <family val="2"/>
    </font>
    <font>
      <sz val="9"/>
      <name val="Arial"/>
      <family val="2"/>
    </font>
    <font>
      <b/>
      <sz val="8"/>
      <name val="Arial"/>
      <family val="2"/>
    </font>
    <font>
      <b/>
      <sz val="9"/>
      <name val="Arial"/>
      <family val="2"/>
    </font>
    <font>
      <u val="single"/>
      <sz val="10"/>
      <color indexed="12"/>
      <name val="Arial"/>
      <family val="2"/>
    </font>
    <font>
      <b/>
      <sz val="8"/>
      <color indexed="10"/>
      <name val="Arial"/>
      <family val="2"/>
    </font>
    <font>
      <sz val="12"/>
      <name val="Fixedsys"/>
      <family val="3"/>
    </font>
    <font>
      <sz val="8"/>
      <name val="Arial Unicode MS"/>
      <family val="2"/>
    </font>
    <font>
      <strike/>
      <sz val="10"/>
      <name val="Arial"/>
      <family val="2"/>
    </font>
    <font>
      <i/>
      <sz val="8"/>
      <name val="Arial"/>
      <family val="2"/>
    </font>
    <font>
      <b/>
      <sz val="10"/>
      <name val="Tahoma"/>
      <family val="2"/>
    </font>
    <font>
      <sz val="8"/>
      <name val="Tahoma"/>
      <family val="2"/>
    </font>
    <font>
      <b/>
      <sz val="8"/>
      <name val="Tahoma"/>
      <family val="2"/>
    </font>
    <font>
      <sz val="9"/>
      <name val="Tahoma"/>
      <family val="2"/>
    </font>
    <font>
      <b/>
      <sz val="9"/>
      <name val="Tahoma"/>
      <family val="2"/>
    </font>
    <font>
      <sz val="11"/>
      <name val="Arial"/>
      <family val="2"/>
    </font>
    <font>
      <sz val="9"/>
      <name val="Fixedsys"/>
      <family val="3"/>
    </font>
    <font>
      <b/>
      <sz val="11"/>
      <name val="Arial"/>
      <family val="2"/>
    </font>
    <font>
      <b/>
      <sz val="11"/>
      <color indexed="56"/>
      <name val="Arial"/>
      <family val="2"/>
    </font>
    <font>
      <b/>
      <sz val="16"/>
      <color indexed="30"/>
      <name val="Arial Narrow"/>
      <family val="2"/>
    </font>
    <font>
      <b/>
      <sz val="15"/>
      <color indexed="30"/>
      <name val="Arial Narrow"/>
      <family val="2"/>
    </font>
    <font>
      <b/>
      <sz val="10"/>
      <color indexed="56"/>
      <name val="Arial"/>
      <family val="2"/>
    </font>
    <font>
      <sz val="10"/>
      <name val="Arial Narrow"/>
      <family val="2"/>
    </font>
    <font>
      <b/>
      <sz val="16"/>
      <name val="Arial Narrow"/>
      <family val="2"/>
    </font>
    <font>
      <sz val="12"/>
      <name val="Arial Narrow"/>
      <family val="2"/>
    </font>
    <font>
      <b/>
      <sz val="10"/>
      <name val="Arial Narrow"/>
      <family val="2"/>
    </font>
    <font>
      <sz val="9"/>
      <name val="Arial Narrow"/>
      <family val="2"/>
    </font>
    <font>
      <b/>
      <sz val="14"/>
      <color indexed="36"/>
      <name val="Arial Narrow"/>
      <family val="2"/>
    </font>
    <font>
      <sz val="14"/>
      <color indexed="8"/>
      <name val="Arial Narrow"/>
      <family val="2"/>
    </font>
    <font>
      <b/>
      <sz val="14"/>
      <color indexed="8"/>
      <name val="Arial Narrow"/>
      <family val="2"/>
    </font>
    <font>
      <b/>
      <sz val="9"/>
      <name val="Arial Narrow"/>
      <family val="2"/>
    </font>
    <font>
      <sz val="8"/>
      <name val="Arial Narrow"/>
      <family val="2"/>
    </font>
    <font>
      <b/>
      <sz val="8"/>
      <name val="Arial Narrow"/>
      <family val="2"/>
    </font>
    <font>
      <u val="single"/>
      <sz val="10"/>
      <color indexed="12"/>
      <name val="Arial Narrow"/>
      <family val="2"/>
    </font>
    <font>
      <b/>
      <sz val="12"/>
      <name val="Arial Narrow"/>
      <family val="2"/>
    </font>
    <font>
      <b/>
      <sz val="14"/>
      <color indexed="30"/>
      <name val="Arial Narrow"/>
      <family val="2"/>
    </font>
    <font>
      <b/>
      <sz val="20"/>
      <color indexed="12"/>
      <name val="Arial Narrow"/>
      <family val="2"/>
    </font>
    <font>
      <b/>
      <sz val="16"/>
      <color indexed="12"/>
      <name val="Arial Narrow"/>
      <family val="2"/>
    </font>
    <font>
      <b/>
      <sz val="12"/>
      <color indexed="30"/>
      <name val="Arial Narrow"/>
      <family val="2"/>
    </font>
    <font>
      <b/>
      <u val="single"/>
      <sz val="12"/>
      <color indexed="30"/>
      <name val="Arial Narrow"/>
      <family val="2"/>
    </font>
    <font>
      <b/>
      <sz val="13"/>
      <color indexed="30"/>
      <name val="Arial Narrow"/>
      <family val="2"/>
    </font>
    <font>
      <b/>
      <u val="single"/>
      <sz val="13"/>
      <color indexed="30"/>
      <name val="Arial Narrow"/>
      <family val="2"/>
    </font>
    <font>
      <b/>
      <u val="single"/>
      <sz val="11"/>
      <name val="Arial Narrow"/>
      <family val="2"/>
    </font>
    <font>
      <b/>
      <sz val="9"/>
      <color indexed="10"/>
      <name val="Arial Narrow"/>
      <family val="2"/>
    </font>
    <font>
      <b/>
      <sz val="10"/>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12"/>
      <name val="Calibri"/>
      <family val="2"/>
    </font>
    <font>
      <sz val="11"/>
      <color indexed="8"/>
      <name val="Arial Narrow"/>
      <family val="2"/>
    </font>
    <font>
      <sz val="12"/>
      <color indexed="8"/>
      <name val="Arial Narrow"/>
      <family val="2"/>
    </font>
    <font>
      <sz val="11"/>
      <color indexed="12"/>
      <name val="Arial Narrow"/>
      <family val="2"/>
    </font>
    <font>
      <b/>
      <sz val="11"/>
      <color indexed="8"/>
      <name val="Arial Narrow"/>
      <family val="2"/>
    </font>
    <font>
      <b/>
      <sz val="14"/>
      <color indexed="60"/>
      <name val="Arial Narrow"/>
      <family val="2"/>
    </font>
    <font>
      <b/>
      <sz val="10"/>
      <color indexed="60"/>
      <name val="Arial Narrow"/>
      <family val="2"/>
    </font>
    <font>
      <b/>
      <sz val="11"/>
      <color indexed="30"/>
      <name val="Arial Narrow"/>
      <family val="2"/>
    </font>
    <font>
      <b/>
      <sz val="11"/>
      <color indexed="10"/>
      <name val="Arial Narrow"/>
      <family val="2"/>
    </font>
    <font>
      <b/>
      <sz val="11"/>
      <color indexed="60"/>
      <name val="Arial Narrow"/>
      <family val="2"/>
    </font>
    <font>
      <b/>
      <sz val="12"/>
      <color indexed="10"/>
      <name val="Arial Narrow"/>
      <family val="2"/>
    </font>
    <font>
      <b/>
      <sz val="12"/>
      <color indexed="30"/>
      <name val="Arial"/>
      <family val="2"/>
    </font>
    <font>
      <b/>
      <sz val="14"/>
      <color indexed="60"/>
      <name val="Arial"/>
      <family val="2"/>
    </font>
    <font>
      <b/>
      <sz val="9"/>
      <color indexed="60"/>
      <name val="Arial"/>
      <family val="2"/>
    </font>
    <font>
      <b/>
      <sz val="10"/>
      <color indexed="60"/>
      <name val="Calibri"/>
      <family val="2"/>
    </font>
    <font>
      <sz val="10"/>
      <color indexed="8"/>
      <name val="Calibri"/>
      <family val="2"/>
    </font>
    <font>
      <b/>
      <sz val="10"/>
      <color indexed="30"/>
      <name val="Arial Narrow"/>
      <family val="2"/>
    </font>
    <font>
      <i/>
      <sz val="9"/>
      <color indexed="56"/>
      <name val="Arial Narrow"/>
      <family val="2"/>
    </font>
    <font>
      <sz val="9"/>
      <color indexed="8"/>
      <name val="Arial"/>
      <family val="2"/>
    </font>
    <font>
      <sz val="11"/>
      <color indexed="10"/>
      <name val="Arial Narrow"/>
      <family val="2"/>
    </font>
    <font>
      <b/>
      <sz val="12"/>
      <color indexed="56"/>
      <name val="Century Gothic"/>
      <family val="2"/>
    </font>
    <font>
      <sz val="11"/>
      <color indexed="8"/>
      <name val="Century Gothic"/>
      <family val="2"/>
    </font>
    <font>
      <sz val="8"/>
      <color indexed="56"/>
      <name val="Century Gothic"/>
      <family val="2"/>
    </font>
    <font>
      <sz val="9"/>
      <color indexed="8"/>
      <name val="Century Gothic"/>
      <family val="2"/>
    </font>
    <font>
      <sz val="10"/>
      <color indexed="56"/>
      <name val="Century Gothic"/>
      <family val="2"/>
    </font>
    <font>
      <sz val="12"/>
      <color indexed="56"/>
      <name val="Century Gothic"/>
      <family val="2"/>
    </font>
    <font>
      <b/>
      <sz val="14"/>
      <color indexed="56"/>
      <name val="Century Gothic"/>
      <family val="2"/>
    </font>
    <font>
      <sz val="11"/>
      <color indexed="8"/>
      <name val="Arial"/>
      <family val="2"/>
    </font>
    <font>
      <sz val="11"/>
      <name val="Calibri"/>
      <family val="2"/>
    </font>
    <font>
      <sz val="9"/>
      <color indexed="8"/>
      <name val="Arial Narrow"/>
      <family val="2"/>
    </font>
    <font>
      <sz val="9"/>
      <color indexed="8"/>
      <name val="Calibri"/>
      <family val="2"/>
    </font>
    <font>
      <b/>
      <sz val="10"/>
      <color indexed="60"/>
      <name val="Arial"/>
      <family val="2"/>
    </font>
    <font>
      <sz val="8"/>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rgb="FF0000FF"/>
      <name val="Calibri"/>
      <family val="2"/>
    </font>
    <font>
      <sz val="11"/>
      <color theme="1"/>
      <name val="Arial Narrow"/>
      <family val="2"/>
    </font>
    <font>
      <sz val="12"/>
      <color theme="1"/>
      <name val="Arial Narrow"/>
      <family val="2"/>
    </font>
    <font>
      <sz val="14"/>
      <color theme="1"/>
      <name val="Arial Narrow"/>
      <family val="2"/>
    </font>
    <font>
      <sz val="11"/>
      <color rgb="FF0000FF"/>
      <name val="Arial Narrow"/>
      <family val="2"/>
    </font>
    <font>
      <b/>
      <sz val="11"/>
      <color theme="1"/>
      <name val="Arial Narrow"/>
      <family val="2"/>
    </font>
    <font>
      <b/>
      <sz val="14"/>
      <color theme="1"/>
      <name val="Arial Narrow"/>
      <family val="2"/>
    </font>
    <font>
      <b/>
      <sz val="12"/>
      <color rgb="FF0070C0"/>
      <name val="Arial Narrow"/>
      <family val="2"/>
    </font>
    <font>
      <b/>
      <sz val="14"/>
      <color rgb="FFC00000"/>
      <name val="Arial Narrow"/>
      <family val="2"/>
    </font>
    <font>
      <b/>
      <sz val="16"/>
      <color rgb="FF0070C0"/>
      <name val="Arial Narrow"/>
      <family val="2"/>
    </font>
    <font>
      <b/>
      <sz val="10"/>
      <color rgb="FFC00000"/>
      <name val="Arial Narrow"/>
      <family val="2"/>
    </font>
    <font>
      <b/>
      <sz val="11"/>
      <color rgb="FF0070C0"/>
      <name val="Arial Narrow"/>
      <family val="2"/>
    </font>
    <font>
      <b/>
      <sz val="11"/>
      <color rgb="FFFF0000"/>
      <name val="Arial Narrow"/>
      <family val="2"/>
    </font>
    <font>
      <b/>
      <sz val="11"/>
      <color rgb="FFC00000"/>
      <name val="Arial Narrow"/>
      <family val="2"/>
    </font>
    <font>
      <b/>
      <sz val="12"/>
      <color rgb="FFFF0000"/>
      <name val="Arial Narrow"/>
      <family val="2"/>
    </font>
    <font>
      <b/>
      <sz val="12"/>
      <color rgb="FF0070C0"/>
      <name val="Arial"/>
      <family val="2"/>
    </font>
    <font>
      <b/>
      <sz val="14"/>
      <color rgb="FFC00000"/>
      <name val="Arial"/>
      <family val="2"/>
    </font>
    <font>
      <b/>
      <sz val="9"/>
      <color rgb="FFC00000"/>
      <name val="Arial"/>
      <family val="2"/>
    </font>
    <font>
      <b/>
      <sz val="10"/>
      <color rgb="FFC00000"/>
      <name val="Calibri"/>
      <family val="2"/>
    </font>
    <font>
      <sz val="10"/>
      <color theme="1"/>
      <name val="Calibri"/>
      <family val="2"/>
    </font>
    <font>
      <b/>
      <sz val="10"/>
      <color rgb="FF0070C0"/>
      <name val="Arial Narrow"/>
      <family val="2"/>
    </font>
    <font>
      <i/>
      <sz val="9"/>
      <color rgb="FF002060"/>
      <name val="Arial Narrow"/>
      <family val="2"/>
    </font>
    <font>
      <sz val="9"/>
      <color rgb="FF000000"/>
      <name val="Arial"/>
      <family val="2"/>
    </font>
    <font>
      <sz val="11"/>
      <color rgb="FFFF0000"/>
      <name val="Arial Narrow"/>
      <family val="2"/>
    </font>
    <font>
      <b/>
      <sz val="12"/>
      <color rgb="FF1F497D"/>
      <name val="Century Gothic"/>
      <family val="2"/>
    </font>
    <font>
      <sz val="11"/>
      <color theme="1"/>
      <name val="Century Gothic"/>
      <family val="2"/>
    </font>
    <font>
      <sz val="8"/>
      <color rgb="FF1F497D"/>
      <name val="Century Gothic"/>
      <family val="2"/>
    </font>
    <font>
      <sz val="9"/>
      <color theme="1"/>
      <name val="Century Gothic"/>
      <family val="2"/>
    </font>
    <font>
      <sz val="10"/>
      <color rgb="FF1F497D"/>
      <name val="Century Gothic"/>
      <family val="2"/>
    </font>
    <font>
      <sz val="12"/>
      <color rgb="FF1F497D"/>
      <name val="Century Gothic"/>
      <family val="2"/>
    </font>
    <font>
      <sz val="8"/>
      <color theme="3"/>
      <name val="Century Gothic"/>
      <family val="2"/>
    </font>
    <font>
      <sz val="11"/>
      <color rgb="FF000000"/>
      <name val="Calibri"/>
      <family val="2"/>
    </font>
    <font>
      <b/>
      <sz val="14"/>
      <color rgb="FF1F497D"/>
      <name val="Century Gothic"/>
      <family val="2"/>
    </font>
    <font>
      <sz val="11"/>
      <color theme="1"/>
      <name val="Arial"/>
      <family val="2"/>
    </font>
    <font>
      <b/>
      <sz val="10"/>
      <color rgb="FFC00000"/>
      <name val="Arial"/>
      <family val="2"/>
    </font>
    <font>
      <sz val="11"/>
      <color rgb="FFC00000"/>
      <name val="Calibri"/>
      <family val="2"/>
    </font>
    <font>
      <sz val="9"/>
      <color theme="1"/>
      <name val="Arial"/>
      <family val="2"/>
    </font>
    <font>
      <sz val="9"/>
      <color theme="1"/>
      <name val="Calibri"/>
      <family val="2"/>
    </font>
    <font>
      <sz val="9"/>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indexed="10"/>
        <bgColor indexed="64"/>
      </patternFill>
    </fill>
    <fill>
      <patternFill patternType="solid">
        <fgColor indexed="51"/>
        <bgColor indexed="64"/>
      </patternFill>
    </fill>
    <fill>
      <patternFill patternType="solid">
        <fgColor indexed="48"/>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1499900072813034"/>
        <bgColor indexed="64"/>
      </patternFill>
    </fill>
    <fill>
      <patternFill patternType="solid">
        <fgColor rgb="FFD3DFEE"/>
        <bgColor indexed="64"/>
      </patternFill>
    </fill>
    <fill>
      <patternFill patternType="solid">
        <fgColor rgb="FFC5D9F1"/>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ck"/>
      <bottom style="medium"/>
    </border>
    <border>
      <left style="medium"/>
      <right style="medium"/>
      <top>
        <color indexed="63"/>
      </top>
      <bottom style="thick"/>
    </border>
    <border>
      <left>
        <color indexed="63"/>
      </left>
      <right style="medium"/>
      <top style="medium"/>
      <bottom style="thick"/>
    </border>
    <border>
      <left style="medium"/>
      <right style="medium"/>
      <top style="medium"/>
      <bottom style="thick"/>
    </border>
    <border>
      <left>
        <color indexed="63"/>
      </left>
      <right style="thick"/>
      <top style="medium"/>
      <bottom style="medium"/>
    </border>
    <border>
      <left>
        <color indexed="63"/>
      </left>
      <right style="medium"/>
      <top style="thick"/>
      <bottom style="thick"/>
    </border>
    <border>
      <left>
        <color indexed="63"/>
      </left>
      <right style="thick"/>
      <top style="thick"/>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ck"/>
      <top style="thick"/>
      <bottom style="medium"/>
    </border>
    <border>
      <left/>
      <right/>
      <top style="medium">
        <color rgb="FF4F81BD"/>
      </top>
      <bottom style="medium">
        <color rgb="FF4F81BD"/>
      </bottom>
    </border>
    <border>
      <left/>
      <right/>
      <top style="medium">
        <color rgb="FF4F81BD"/>
      </top>
      <bottom/>
    </border>
    <border>
      <left/>
      <right/>
      <top/>
      <bottom style="medium">
        <color rgb="FF4F81BD"/>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medium"/>
      <bottom style="thick"/>
    </border>
    <border>
      <left>
        <color indexed="63"/>
      </left>
      <right style="thick"/>
      <top style="medium"/>
      <bottom style="thick"/>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style="medium"/>
      <top>
        <color indexed="63"/>
      </top>
      <bottom style="mediu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n"/>
      <bottom style="thin"/>
    </border>
    <border>
      <left>
        <color indexed="63"/>
      </left>
      <right>
        <color indexed="63"/>
      </right>
      <top style="thin"/>
      <bottom style="thin"/>
    </border>
    <border>
      <left style="medium"/>
      <right>
        <color indexed="63"/>
      </right>
      <top style="thick"/>
      <bottom style="thick"/>
    </border>
    <border>
      <left>
        <color indexed="63"/>
      </left>
      <right style="medium"/>
      <top style="thick"/>
      <bottom>
        <color indexed="63"/>
      </bottom>
    </border>
    <border>
      <left style="medium"/>
      <right>
        <color indexed="63"/>
      </right>
      <top style="thick"/>
      <bottom style="medium"/>
    </border>
    <border>
      <left>
        <color indexed="63"/>
      </left>
      <right style="thick"/>
      <top style="thick"/>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0"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431">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121" fillId="0" borderId="0" xfId="0" applyFont="1" applyAlignment="1">
      <alignment vertical="center"/>
    </xf>
    <xf numFmtId="49" fontId="12" fillId="34" borderId="12" xfId="0" applyNumberFormat="1"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wrapText="1"/>
      <protection/>
    </xf>
    <xf numFmtId="0" fontId="122" fillId="0" borderId="0" xfId="0" applyFont="1" applyAlignment="1">
      <alignment/>
    </xf>
    <xf numFmtId="0" fontId="9" fillId="0" borderId="12" xfId="0" applyFont="1" applyFill="1" applyBorder="1" applyAlignment="1">
      <alignment horizontal="centerContinuous" vertical="center" wrapText="1"/>
    </xf>
    <xf numFmtId="49" fontId="22" fillId="34" borderId="12" xfId="0" applyNumberFormat="1" applyFont="1" applyFill="1" applyBorder="1" applyAlignment="1" applyProtection="1">
      <alignment horizontal="center" vertical="center" wrapText="1"/>
      <protection locked="0"/>
    </xf>
    <xf numFmtId="0" fontId="0" fillId="35" borderId="0" xfId="0" applyFill="1" applyAlignment="1">
      <alignment vertical="center"/>
    </xf>
    <xf numFmtId="0" fontId="0" fillId="35" borderId="0" xfId="0" applyFill="1" applyAlignment="1" applyProtection="1">
      <alignment vertical="center"/>
      <protection/>
    </xf>
    <xf numFmtId="0" fontId="0" fillId="0" borderId="0" xfId="0" applyAlignment="1" applyProtection="1">
      <alignment vertical="center"/>
      <protection/>
    </xf>
    <xf numFmtId="0" fontId="7" fillId="33" borderId="13" xfId="0"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0" fontId="123" fillId="35" borderId="0" xfId="0" applyFont="1" applyFill="1" applyAlignment="1">
      <alignment vertical="center"/>
    </xf>
    <xf numFmtId="0" fontId="38" fillId="0" borderId="13" xfId="0" applyFont="1" applyBorder="1" applyAlignment="1">
      <alignment vertical="center" wrapText="1"/>
    </xf>
    <xf numFmtId="0" fontId="37" fillId="36" borderId="13" xfId="0" applyFont="1" applyFill="1" applyBorder="1" applyAlignment="1">
      <alignment vertical="center" wrapText="1"/>
    </xf>
    <xf numFmtId="0" fontId="37" fillId="37" borderId="1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37" fillId="39" borderId="13" xfId="0" applyFont="1" applyFill="1" applyBorder="1" applyAlignment="1">
      <alignment horizontal="center" vertical="center" wrapText="1"/>
    </xf>
    <xf numFmtId="0" fontId="123" fillId="0" borderId="0" xfId="0" applyFont="1" applyAlignment="1">
      <alignment vertical="center"/>
    </xf>
    <xf numFmtId="0" fontId="32" fillId="33" borderId="13"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Continuous" vertical="center" wrapText="1"/>
      <protection locked="0"/>
    </xf>
    <xf numFmtId="0" fontId="31" fillId="0" borderId="0" xfId="0" applyFont="1" applyFill="1" applyBorder="1" applyAlignment="1">
      <alignment horizontal="center" vertical="center" wrapText="1"/>
    </xf>
    <xf numFmtId="0" fontId="9" fillId="40" borderId="15" xfId="0" applyFont="1" applyFill="1" applyBorder="1" applyAlignment="1" applyProtection="1">
      <alignment vertical="center" textRotation="90" wrapText="1"/>
      <protection/>
    </xf>
    <xf numFmtId="0" fontId="9" fillId="40" borderId="16" xfId="0" applyFont="1" applyFill="1" applyBorder="1" applyAlignment="1" applyProtection="1">
      <alignment vertical="center" textRotation="90" wrapText="1"/>
      <protection/>
    </xf>
    <xf numFmtId="49" fontId="7" fillId="41" borderId="17" xfId="0" applyNumberFormat="1" applyFont="1" applyFill="1" applyBorder="1" applyAlignment="1" quotePrefix="1">
      <alignment vertical="center" wrapText="1"/>
    </xf>
    <xf numFmtId="0" fontId="7" fillId="0" borderId="14" xfId="0" applyFont="1" applyFill="1" applyBorder="1" applyAlignment="1">
      <alignment horizontal="left" vertical="center" wrapText="1"/>
    </xf>
    <xf numFmtId="49" fontId="7" fillId="0" borderId="17" xfId="0" applyNumberFormat="1" applyFont="1" applyFill="1" applyBorder="1" applyAlignment="1">
      <alignment vertical="center" wrapText="1"/>
    </xf>
    <xf numFmtId="0" fontId="7" fillId="0" borderId="12" xfId="0" applyFont="1" applyFill="1" applyBorder="1" applyAlignment="1" quotePrefix="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7" fillId="0" borderId="18" xfId="0" applyFont="1" applyFill="1" applyBorder="1" applyAlignment="1">
      <alignment horizontal="center" vertical="center" wrapText="1"/>
    </xf>
    <xf numFmtId="1" fontId="0" fillId="35" borderId="0" xfId="0" applyNumberFormat="1" applyFill="1" applyAlignment="1">
      <alignment vertical="center"/>
    </xf>
    <xf numFmtId="0" fontId="0" fillId="0" borderId="0" xfId="0" applyAlignment="1">
      <alignment vertical="center"/>
    </xf>
    <xf numFmtId="0" fontId="42" fillId="35" borderId="0" xfId="0" applyFont="1" applyFill="1" applyAlignment="1">
      <alignment horizontal="center" vertical="center"/>
    </xf>
    <xf numFmtId="0" fontId="3" fillId="42" borderId="0" xfId="0" applyFont="1" applyFill="1" applyAlignment="1">
      <alignment vertical="center"/>
    </xf>
    <xf numFmtId="0" fontId="0" fillId="42" borderId="0" xfId="0" applyFill="1" applyAlignment="1">
      <alignment vertical="center"/>
    </xf>
    <xf numFmtId="0" fontId="43" fillId="35" borderId="0" xfId="0" applyFont="1" applyFill="1" applyAlignment="1">
      <alignment horizontal="center" vertical="center"/>
    </xf>
    <xf numFmtId="0" fontId="37" fillId="35" borderId="0" xfId="0" applyFont="1" applyFill="1" applyAlignment="1">
      <alignment vertical="center"/>
    </xf>
    <xf numFmtId="0" fontId="30" fillId="35" borderId="0" xfId="0" applyFont="1" applyFill="1" applyAlignment="1">
      <alignment vertical="center"/>
    </xf>
    <xf numFmtId="0" fontId="123" fillId="35" borderId="0" xfId="0" applyFont="1" applyFill="1" applyBorder="1" applyAlignment="1">
      <alignment vertical="center"/>
    </xf>
    <xf numFmtId="0" fontId="31" fillId="35" borderId="0" xfId="0" applyFont="1" applyFill="1" applyAlignment="1">
      <alignment horizontal="right" vertical="center"/>
    </xf>
    <xf numFmtId="0" fontId="42" fillId="35" borderId="0" xfId="0" applyFont="1" applyFill="1" applyAlignment="1">
      <alignment horizontal="left" vertical="center"/>
    </xf>
    <xf numFmtId="0" fontId="29" fillId="35" borderId="0" xfId="0" applyFont="1" applyFill="1" applyAlignment="1">
      <alignment vertical="center"/>
    </xf>
    <xf numFmtId="0" fontId="28" fillId="35" borderId="0" xfId="0" applyFont="1" applyFill="1" applyAlignment="1">
      <alignment vertical="center"/>
    </xf>
    <xf numFmtId="0" fontId="29" fillId="0" borderId="0" xfId="0" applyFont="1" applyAlignment="1">
      <alignment vertical="center"/>
    </xf>
    <xf numFmtId="0" fontId="123" fillId="0" borderId="0" xfId="0" applyFont="1" applyFill="1" applyBorder="1" applyAlignment="1">
      <alignment vertical="center"/>
    </xf>
    <xf numFmtId="0" fontId="123" fillId="35" borderId="0" xfId="0" applyFont="1" applyFill="1" applyAlignment="1">
      <alignment horizontal="right" vertical="center"/>
    </xf>
    <xf numFmtId="0" fontId="31" fillId="0" borderId="13" xfId="0" applyFont="1" applyBorder="1" applyAlignment="1">
      <alignment horizontal="center" vertical="center"/>
    </xf>
    <xf numFmtId="0" fontId="31" fillId="35" borderId="0" xfId="0" applyFont="1" applyFill="1" applyBorder="1" applyAlignment="1">
      <alignment horizontal="center" vertical="center"/>
    </xf>
    <xf numFmtId="0" fontId="32" fillId="43" borderId="13" xfId="0" applyFont="1" applyFill="1" applyBorder="1" applyAlignment="1" applyProtection="1">
      <alignment vertical="center" wrapText="1"/>
      <protection locked="0"/>
    </xf>
    <xf numFmtId="0" fontId="124" fillId="35" borderId="0" xfId="0" applyFont="1" applyFill="1" applyAlignment="1">
      <alignment vertical="center"/>
    </xf>
    <xf numFmtId="0" fontId="32" fillId="0" borderId="0" xfId="0" applyFont="1" applyBorder="1" applyAlignment="1">
      <alignment vertical="center" wrapText="1"/>
    </xf>
    <xf numFmtId="0" fontId="123" fillId="0" borderId="0" xfId="0" applyFont="1" applyBorder="1" applyAlignment="1">
      <alignment vertical="center" wrapText="1"/>
    </xf>
    <xf numFmtId="0" fontId="125" fillId="35" borderId="0" xfId="0" applyFont="1" applyFill="1" applyAlignment="1">
      <alignment vertical="center"/>
    </xf>
    <xf numFmtId="0" fontId="37" fillId="0" borderId="19" xfId="0" applyFont="1" applyBorder="1" applyAlignment="1">
      <alignment horizontal="left" vertical="center" wrapText="1"/>
    </xf>
    <xf numFmtId="0" fontId="126" fillId="35" borderId="0" xfId="0" applyFont="1" applyFill="1" applyAlignment="1">
      <alignment vertical="center"/>
    </xf>
    <xf numFmtId="0" fontId="37" fillId="35" borderId="10" xfId="0" applyFont="1" applyFill="1" applyBorder="1" applyAlignment="1">
      <alignment vertical="center" wrapText="1"/>
    </xf>
    <xf numFmtId="0" fontId="127" fillId="35" borderId="0" xfId="0" applyFont="1" applyFill="1" applyAlignment="1">
      <alignment vertical="center"/>
    </xf>
    <xf numFmtId="0" fontId="37" fillId="35" borderId="15" xfId="0" applyFont="1" applyFill="1" applyBorder="1" applyAlignment="1">
      <alignment vertical="center" wrapText="1"/>
    </xf>
    <xf numFmtId="0" fontId="37" fillId="35" borderId="20" xfId="0" applyFont="1" applyFill="1" applyBorder="1" applyAlignment="1">
      <alignment vertical="center" wrapText="1"/>
    </xf>
    <xf numFmtId="0" fontId="32" fillId="0" borderId="0" xfId="0" applyFont="1" applyAlignment="1">
      <alignment vertical="center"/>
    </xf>
    <xf numFmtId="0" fontId="38" fillId="0" borderId="0" xfId="0" applyFont="1" applyFill="1" applyBorder="1" applyAlignment="1">
      <alignment horizontal="center" vertical="center" wrapText="1"/>
    </xf>
    <xf numFmtId="0" fontId="38" fillId="0" borderId="21" xfId="0" applyFont="1" applyBorder="1" applyAlignment="1">
      <alignment vertical="center" wrapText="1"/>
    </xf>
    <xf numFmtId="0" fontId="37" fillId="0" borderId="22" xfId="0" applyFont="1" applyBorder="1" applyAlignment="1">
      <alignment vertical="center" wrapText="1"/>
    </xf>
    <xf numFmtId="0" fontId="38" fillId="0" borderId="21" xfId="0" applyFont="1" applyBorder="1" applyAlignment="1">
      <alignment horizontal="center" vertical="center" wrapText="1"/>
    </xf>
    <xf numFmtId="0" fontId="38" fillId="0" borderId="11" xfId="0" applyFont="1" applyBorder="1" applyAlignment="1">
      <alignment vertical="center" wrapText="1"/>
    </xf>
    <xf numFmtId="0" fontId="37" fillId="0" borderId="16" xfId="0" applyFont="1" applyBorder="1" applyAlignment="1">
      <alignment vertical="center" wrapText="1"/>
    </xf>
    <xf numFmtId="0" fontId="37" fillId="0" borderId="17" xfId="0" applyFont="1" applyFill="1" applyBorder="1" applyAlignment="1">
      <alignment horizontal="left" vertical="center" wrapText="1"/>
    </xf>
    <xf numFmtId="0" fontId="123" fillId="0" borderId="11" xfId="0" applyFont="1" applyBorder="1" applyAlignment="1">
      <alignment vertical="center" wrapText="1"/>
    </xf>
    <xf numFmtId="0" fontId="37" fillId="0" borderId="17" xfId="0" applyFont="1" applyBorder="1" applyAlignment="1">
      <alignment vertical="center" wrapText="1"/>
    </xf>
    <xf numFmtId="49" fontId="37" fillId="0" borderId="17" xfId="0" applyNumberFormat="1" applyFont="1" applyFill="1" applyBorder="1" applyAlignment="1">
      <alignment horizontal="left" vertical="center" wrapText="1"/>
    </xf>
    <xf numFmtId="0" fontId="0" fillId="0" borderId="11" xfId="0" applyBorder="1" applyAlignment="1">
      <alignment vertical="center" wrapText="1"/>
    </xf>
    <xf numFmtId="0" fontId="4" fillId="0" borderId="17" xfId="0" applyFont="1" applyBorder="1" applyAlignment="1">
      <alignment vertical="center"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Fill="1" applyBorder="1" applyAlignment="1">
      <alignment horizontal="left" vertical="center" wrapText="1"/>
    </xf>
    <xf numFmtId="0" fontId="123" fillId="0" borderId="17" xfId="0" applyFont="1" applyBorder="1" applyAlignment="1">
      <alignment vertical="center" wrapText="1"/>
    </xf>
    <xf numFmtId="0" fontId="10" fillId="0" borderId="17" xfId="53" applyFill="1" applyBorder="1" applyAlignment="1" applyProtection="1">
      <alignment horizontal="left" vertical="center" wrapText="1"/>
      <protection/>
    </xf>
    <xf numFmtId="0" fontId="128" fillId="35" borderId="0" xfId="0" applyFont="1" applyFill="1" applyAlignment="1">
      <alignment vertical="center"/>
    </xf>
    <xf numFmtId="0" fontId="38" fillId="0" borderId="24" xfId="0" applyFont="1" applyBorder="1" applyAlignment="1">
      <alignment vertical="center" wrapText="1"/>
    </xf>
    <xf numFmtId="0" fontId="38" fillId="0" borderId="25" xfId="0" applyFont="1" applyBorder="1" applyAlignment="1">
      <alignment horizontal="center" vertical="center" wrapText="1"/>
    </xf>
    <xf numFmtId="0" fontId="37" fillId="33" borderId="26" xfId="0" applyFont="1" applyFill="1" applyBorder="1" applyAlignment="1" applyProtection="1">
      <alignment vertical="center" wrapText="1"/>
      <protection locked="0"/>
    </xf>
    <xf numFmtId="0" fontId="37" fillId="0" borderId="27" xfId="0" applyFont="1" applyBorder="1" applyAlignment="1">
      <alignment vertical="center" wrapText="1"/>
    </xf>
    <xf numFmtId="0" fontId="37" fillId="33" borderId="28" xfId="0" applyFont="1" applyFill="1" applyBorder="1" applyAlignment="1" applyProtection="1">
      <alignment vertical="center" wrapText="1"/>
      <protection locked="0"/>
    </xf>
    <xf numFmtId="0" fontId="40" fillId="35" borderId="0" xfId="0" applyFont="1" applyFill="1" applyAlignment="1">
      <alignment vertical="center"/>
    </xf>
    <xf numFmtId="0" fontId="37" fillId="0" borderId="0" xfId="0" applyFont="1" applyFill="1" applyBorder="1" applyAlignment="1">
      <alignment vertical="center" wrapText="1"/>
    </xf>
    <xf numFmtId="0" fontId="37"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xf>
    <xf numFmtId="0" fontId="25" fillId="35" borderId="0" xfId="0" applyFont="1" applyFill="1" applyBorder="1" applyAlignment="1">
      <alignment horizontal="left" vertical="center"/>
    </xf>
    <xf numFmtId="0" fontId="129" fillId="35" borderId="0" xfId="0" applyFont="1" applyFill="1" applyBorder="1" applyAlignment="1">
      <alignment horizontal="left" vertical="center"/>
    </xf>
    <xf numFmtId="0" fontId="130" fillId="34" borderId="0" xfId="0"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center" vertical="center" wrapText="1"/>
      <protection/>
    </xf>
    <xf numFmtId="0" fontId="131" fillId="35" borderId="0" xfId="0" applyFont="1" applyFill="1" applyBorder="1" applyAlignment="1">
      <alignment horizontal="left" vertical="center"/>
    </xf>
    <xf numFmtId="0" fontId="40" fillId="35" borderId="0" xfId="0" applyFont="1" applyFill="1" applyBorder="1" applyAlignment="1">
      <alignment horizontal="left" vertical="center"/>
    </xf>
    <xf numFmtId="0" fontId="132" fillId="35" borderId="0" xfId="0" applyFont="1" applyFill="1" applyBorder="1" applyAlignment="1">
      <alignment horizontal="left" vertical="center"/>
    </xf>
    <xf numFmtId="0" fontId="39" fillId="35" borderId="0" xfId="53" applyFont="1" applyFill="1" applyAlignment="1" applyProtection="1">
      <alignment vertical="center"/>
      <protection/>
    </xf>
    <xf numFmtId="0" fontId="39" fillId="0" borderId="0" xfId="53" applyFont="1" applyAlignment="1" applyProtection="1">
      <alignment vertical="center"/>
      <protection/>
    </xf>
    <xf numFmtId="0" fontId="10" fillId="35" borderId="0" xfId="53" applyFill="1" applyAlignment="1" applyProtection="1">
      <alignment vertical="center"/>
      <protection/>
    </xf>
    <xf numFmtId="0" fontId="133" fillId="35" borderId="0" xfId="0" applyFont="1" applyFill="1" applyBorder="1" applyAlignment="1">
      <alignment horizontal="left" vertical="center"/>
    </xf>
    <xf numFmtId="0" fontId="134" fillId="35" borderId="0" xfId="0" applyFont="1" applyFill="1" applyAlignment="1" quotePrefix="1">
      <alignment vertical="center"/>
    </xf>
    <xf numFmtId="0" fontId="135" fillId="35" borderId="0" xfId="0" applyFont="1" applyFill="1" applyAlignment="1">
      <alignment vertical="center"/>
    </xf>
    <xf numFmtId="0" fontId="48" fillId="35" borderId="0" xfId="0" applyFont="1" applyFill="1" applyBorder="1" applyAlignment="1">
      <alignment vertical="center"/>
    </xf>
    <xf numFmtId="0" fontId="129" fillId="35" borderId="0" xfId="0" applyFont="1" applyFill="1" applyBorder="1" applyAlignment="1">
      <alignment horizontal="left" vertical="center" wrapText="1"/>
    </xf>
    <xf numFmtId="0" fontId="136" fillId="35" borderId="0" xfId="0" applyFont="1" applyFill="1" applyAlignment="1" quotePrefix="1">
      <alignment vertical="center"/>
    </xf>
    <xf numFmtId="0" fontId="137" fillId="35" borderId="0" xfId="0" applyFont="1" applyFill="1" applyBorder="1" applyAlignment="1">
      <alignment horizontal="left" vertical="center"/>
    </xf>
    <xf numFmtId="0" fontId="138" fillId="34" borderId="0" xfId="0" applyFont="1" applyFill="1" applyBorder="1" applyAlignment="1" applyProtection="1">
      <alignment horizontal="center" vertical="center"/>
      <protection locked="0"/>
    </xf>
    <xf numFmtId="0" fontId="11" fillId="35" borderId="0" xfId="0" applyFont="1" applyFill="1" applyBorder="1" applyAlignment="1" applyProtection="1">
      <alignment vertical="center" wrapText="1"/>
      <protection locked="0"/>
    </xf>
    <xf numFmtId="0" fontId="139" fillId="35" borderId="0" xfId="0" applyFont="1" applyFill="1" applyAlignment="1">
      <alignment vertical="center"/>
    </xf>
    <xf numFmtId="0" fontId="140" fillId="35" borderId="0" xfId="0" applyFont="1" applyFill="1" applyAlignment="1">
      <alignment vertical="center"/>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12" xfId="0" applyFont="1" applyFill="1" applyBorder="1" applyAlignment="1" applyProtection="1">
      <alignment horizontal="center" vertical="center" wrapText="1"/>
      <protection/>
    </xf>
    <xf numFmtId="0" fontId="8" fillId="41" borderId="29" xfId="0" applyFont="1" applyFill="1" applyBorder="1" applyAlignment="1" applyProtection="1">
      <alignment horizontal="center" vertical="center" wrapText="1"/>
      <protection/>
    </xf>
    <xf numFmtId="0" fontId="4" fillId="41" borderId="29" xfId="0" applyFont="1" applyFill="1" applyBorder="1" applyAlignment="1" applyProtection="1">
      <alignment vertical="center" wrapText="1"/>
      <protection locked="0"/>
    </xf>
    <xf numFmtId="0" fontId="9" fillId="41" borderId="16" xfId="0" applyFont="1" applyFill="1" applyBorder="1" applyAlignment="1" applyProtection="1">
      <alignment vertical="center" wrapText="1"/>
      <protection/>
    </xf>
    <xf numFmtId="0" fontId="4" fillId="41" borderId="17" xfId="0" applyFont="1" applyFill="1" applyBorder="1" applyAlignment="1" applyProtection="1">
      <alignment vertical="center" wrapText="1"/>
      <protection/>
    </xf>
    <xf numFmtId="0" fontId="4" fillId="41" borderId="12" xfId="0" applyFont="1" applyFill="1" applyBorder="1" applyAlignment="1" applyProtection="1">
      <alignment vertical="center" wrapText="1"/>
      <protection/>
    </xf>
    <xf numFmtId="0" fontId="4" fillId="41" borderId="14" xfId="0" applyFont="1" applyFill="1" applyBorder="1" applyAlignment="1" applyProtection="1">
      <alignment vertical="center" wrapText="1"/>
      <protection/>
    </xf>
    <xf numFmtId="0" fontId="13" fillId="34" borderId="30" xfId="0" applyFont="1" applyFill="1" applyBorder="1" applyAlignment="1" applyProtection="1">
      <alignment vertical="center" wrapText="1"/>
      <protection locked="0"/>
    </xf>
    <xf numFmtId="0" fontId="4" fillId="41" borderId="0" xfId="0" applyFont="1" applyFill="1" applyBorder="1" applyAlignment="1" applyProtection="1">
      <alignment vertical="center" wrapText="1"/>
      <protection locked="0"/>
    </xf>
    <xf numFmtId="0" fontId="4" fillId="41" borderId="17" xfId="0" applyFont="1" applyFill="1" applyBorder="1" applyAlignment="1" applyProtection="1">
      <alignment vertical="center" wrapText="1"/>
      <protection/>
    </xf>
    <xf numFmtId="0" fontId="13" fillId="34" borderId="3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xf>
    <xf numFmtId="49" fontId="22" fillId="34" borderId="12" xfId="0" applyNumberFormat="1" applyFont="1" applyFill="1" applyBorder="1" applyAlignment="1" applyProtection="1">
      <alignment horizontal="left" vertical="center" wrapText="1"/>
      <protection locked="0"/>
    </xf>
    <xf numFmtId="0" fontId="8" fillId="0" borderId="18" xfId="0" applyFont="1" applyFill="1" applyBorder="1" applyAlignment="1" applyProtection="1">
      <alignment horizontal="center" vertical="center" wrapText="1"/>
      <protection/>
    </xf>
    <xf numFmtId="0" fontId="3" fillId="13" borderId="29" xfId="0" applyFont="1" applyFill="1" applyBorder="1" applyAlignment="1" applyProtection="1">
      <alignment vertical="center" wrapText="1"/>
      <protection/>
    </xf>
    <xf numFmtId="0" fontId="141" fillId="0" borderId="0" xfId="0" applyFont="1" applyAlignment="1">
      <alignment vertical="center" wrapText="1"/>
    </xf>
    <xf numFmtId="0" fontId="13" fillId="34" borderId="13" xfId="0" applyFont="1" applyFill="1" applyBorder="1" applyAlignment="1" applyProtection="1">
      <alignment vertical="center" wrapText="1"/>
      <protection locked="0"/>
    </xf>
    <xf numFmtId="0" fontId="22" fillId="13" borderId="31" xfId="0" applyFont="1" applyFill="1" applyBorder="1" applyAlignment="1" applyProtection="1">
      <alignment vertical="center" wrapText="1"/>
      <protection locked="0"/>
    </xf>
    <xf numFmtId="0" fontId="13" fillId="41" borderId="29" xfId="0" applyFont="1" applyFill="1" applyBorder="1" applyAlignment="1" applyProtection="1">
      <alignment vertical="center" wrapText="1"/>
      <protection locked="0"/>
    </xf>
    <xf numFmtId="0" fontId="3" fillId="13" borderId="31" xfId="0" applyFont="1" applyFill="1" applyBorder="1" applyAlignment="1" applyProtection="1">
      <alignment vertical="center" wrapText="1"/>
      <protection/>
    </xf>
    <xf numFmtId="0" fontId="0" fillId="35" borderId="29" xfId="0" applyFill="1" applyBorder="1" applyAlignment="1">
      <alignment vertical="center"/>
    </xf>
    <xf numFmtId="0" fontId="7" fillId="35" borderId="0" xfId="0" applyFont="1" applyFill="1" applyBorder="1" applyAlignment="1">
      <alignment horizontal="left" vertical="center" wrapText="1"/>
    </xf>
    <xf numFmtId="0" fontId="6" fillId="41" borderId="12" xfId="0" applyFont="1" applyFill="1" applyBorder="1" applyAlignment="1">
      <alignment vertical="center"/>
    </xf>
    <xf numFmtId="0" fontId="14" fillId="41" borderId="30" xfId="0" applyFont="1" applyFill="1" applyBorder="1" applyAlignment="1">
      <alignment vertical="center"/>
    </xf>
    <xf numFmtId="0" fontId="14" fillId="41" borderId="14" xfId="0" applyFont="1" applyFill="1" applyBorder="1" applyAlignment="1">
      <alignment vertical="center"/>
    </xf>
    <xf numFmtId="0" fontId="0" fillId="35" borderId="0" xfId="0" applyFill="1" applyBorder="1" applyAlignment="1">
      <alignment vertical="center"/>
    </xf>
    <xf numFmtId="0" fontId="8" fillId="41" borderId="13" xfId="0" applyFont="1" applyFill="1" applyBorder="1" applyAlignment="1">
      <alignment vertical="center" wrapText="1"/>
    </xf>
    <xf numFmtId="0" fontId="8" fillId="41"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41" borderId="16" xfId="0" applyFont="1" applyFill="1" applyBorder="1" applyAlignment="1">
      <alignment vertical="center" wrapText="1"/>
    </xf>
    <xf numFmtId="0" fontId="4" fillId="41" borderId="17" xfId="0" applyFont="1" applyFill="1" applyBorder="1" applyAlignment="1">
      <alignment vertical="center" wrapText="1"/>
    </xf>
    <xf numFmtId="0" fontId="4" fillId="33" borderId="17" xfId="0" applyFont="1" applyFill="1" applyBorder="1" applyAlignment="1" applyProtection="1">
      <alignment vertical="center" wrapText="1"/>
      <protection locked="0"/>
    </xf>
    <xf numFmtId="0" fontId="4" fillId="41" borderId="17" xfId="0" applyFont="1" applyFill="1" applyBorder="1" applyAlignment="1">
      <alignment vertical="center" wrapText="1"/>
    </xf>
    <xf numFmtId="0" fontId="15" fillId="41" borderId="17" xfId="0" applyFont="1" applyFill="1" applyBorder="1" applyAlignment="1">
      <alignment vertical="center" wrapText="1"/>
    </xf>
    <xf numFmtId="0" fontId="4" fillId="41" borderId="13" xfId="0" applyFont="1" applyFill="1" applyBorder="1" applyAlignment="1">
      <alignment vertical="center" wrapText="1"/>
    </xf>
    <xf numFmtId="0" fontId="4" fillId="41" borderId="14" xfId="0" applyFont="1" applyFill="1" applyBorder="1" applyAlignment="1">
      <alignment vertical="center" wrapText="1"/>
    </xf>
    <xf numFmtId="0" fontId="4" fillId="33" borderId="14" xfId="0" applyFont="1" applyFill="1" applyBorder="1" applyAlignment="1" applyProtection="1">
      <alignment vertical="center" wrapText="1"/>
      <protection locked="0"/>
    </xf>
    <xf numFmtId="0" fontId="5" fillId="35" borderId="0" xfId="0" applyFont="1" applyFill="1" applyAlignment="1">
      <alignment vertical="center"/>
    </xf>
    <xf numFmtId="0" fontId="142" fillId="35" borderId="0" xfId="0" applyFont="1" applyFill="1" applyBorder="1" applyAlignment="1">
      <alignment horizontal="left" vertical="center"/>
    </xf>
    <xf numFmtId="0" fontId="3" fillId="44" borderId="32" xfId="0" applyFont="1" applyFill="1" applyBorder="1" applyAlignment="1">
      <alignment horizontal="left" vertical="center"/>
    </xf>
    <xf numFmtId="0" fontId="3" fillId="10" borderId="32" xfId="0" applyFont="1" applyFill="1" applyBorder="1" applyAlignment="1">
      <alignment horizontal="left" vertical="center"/>
    </xf>
    <xf numFmtId="0" fontId="0" fillId="13" borderId="32" xfId="0" applyFill="1" applyBorder="1" applyAlignment="1">
      <alignment vertical="center"/>
    </xf>
    <xf numFmtId="0" fontId="40" fillId="35" borderId="31" xfId="0" applyFont="1" applyFill="1" applyBorder="1" applyAlignment="1">
      <alignment horizontal="left" vertical="center"/>
    </xf>
    <xf numFmtId="0" fontId="3" fillId="44" borderId="32" xfId="0" applyFont="1" applyFill="1" applyBorder="1" applyAlignment="1">
      <alignment vertical="center"/>
    </xf>
    <xf numFmtId="0" fontId="3" fillId="10" borderId="32" xfId="0" applyFont="1" applyFill="1" applyBorder="1" applyAlignment="1">
      <alignment vertical="center"/>
    </xf>
    <xf numFmtId="0" fontId="38" fillId="0" borderId="14" xfId="0" applyFont="1" applyBorder="1" applyAlignment="1">
      <alignment vertical="center" wrapText="1"/>
    </xf>
    <xf numFmtId="0" fontId="38" fillId="35" borderId="30" xfId="0" applyFont="1" applyFill="1" applyBorder="1" applyAlignment="1">
      <alignment vertical="center" wrapText="1"/>
    </xf>
    <xf numFmtId="0" fontId="38" fillId="0" borderId="30" xfId="0" applyFont="1" applyBorder="1" applyAlignment="1">
      <alignment vertical="center" wrapText="1"/>
    </xf>
    <xf numFmtId="0" fontId="28" fillId="35" borderId="0" xfId="0" applyFont="1" applyFill="1" applyBorder="1" applyAlignment="1">
      <alignment horizontal="center" vertical="center"/>
    </xf>
    <xf numFmtId="0" fontId="40" fillId="0" borderId="12" xfId="0" applyFont="1" applyFill="1" applyBorder="1" applyAlignment="1">
      <alignment horizontal="centerContinuous" vertical="center" wrapText="1"/>
    </xf>
    <xf numFmtId="0" fontId="31" fillId="0" borderId="30" xfId="0" applyFont="1" applyFill="1" applyBorder="1" applyAlignment="1">
      <alignment horizontal="centerContinuous" vertical="center" wrapText="1"/>
    </xf>
    <xf numFmtId="0" fontId="36" fillId="0" borderId="30" xfId="0" applyFont="1" applyFill="1" applyBorder="1" applyAlignment="1">
      <alignment horizontal="centerContinuous" vertical="center" wrapText="1"/>
    </xf>
    <xf numFmtId="0" fontId="36" fillId="0" borderId="14" xfId="0" applyFont="1" applyFill="1" applyBorder="1" applyAlignment="1">
      <alignment horizontal="centerContinuous" vertical="center" wrapText="1"/>
    </xf>
    <xf numFmtId="0" fontId="32" fillId="0" borderId="33" xfId="0" applyFont="1" applyFill="1" applyBorder="1" applyAlignment="1">
      <alignment vertical="center" wrapText="1"/>
    </xf>
    <xf numFmtId="0" fontId="32" fillId="0" borderId="34" xfId="0" applyFont="1" applyFill="1" applyBorder="1" applyAlignment="1">
      <alignment vertical="center" wrapText="1"/>
    </xf>
    <xf numFmtId="1" fontId="123" fillId="35" borderId="0" xfId="0" applyNumberFormat="1" applyFont="1" applyFill="1" applyAlignment="1">
      <alignment vertical="center"/>
    </xf>
    <xf numFmtId="1" fontId="0" fillId="35" borderId="32" xfId="0" applyNumberFormat="1" applyFill="1" applyBorder="1" applyAlignment="1">
      <alignment vertical="center"/>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143" fillId="0" borderId="36" xfId="0" applyFont="1" applyFill="1" applyBorder="1" applyAlignment="1">
      <alignment vertical="center" wrapText="1"/>
    </xf>
    <xf numFmtId="0" fontId="143" fillId="0" borderId="37" xfId="0" applyFont="1" applyFill="1" applyBorder="1" applyAlignment="1">
      <alignment vertical="center" wrapText="1"/>
    </xf>
    <xf numFmtId="0" fontId="0" fillId="35" borderId="32" xfId="0" applyFill="1" applyBorder="1" applyAlignment="1">
      <alignment vertical="center"/>
    </xf>
    <xf numFmtId="0" fontId="9" fillId="0" borderId="30" xfId="0" applyFont="1" applyFill="1" applyBorder="1" applyAlignment="1">
      <alignment horizontal="centerContinuous" vertical="center" wrapText="1"/>
    </xf>
    <xf numFmtId="0" fontId="3" fillId="35" borderId="0" xfId="0" applyFont="1" applyFill="1" applyBorder="1" applyAlignment="1">
      <alignment horizontal="center"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2" xfId="0" applyFont="1" applyFill="1" applyBorder="1" applyAlignment="1">
      <alignment vertical="center" wrapText="1"/>
    </xf>
    <xf numFmtId="0" fontId="4" fillId="45" borderId="35" xfId="0" applyFont="1" applyFill="1" applyBorder="1" applyAlignment="1">
      <alignment vertical="center" wrapText="1"/>
    </xf>
    <xf numFmtId="0" fontId="10" fillId="0" borderId="0" xfId="53" applyAlignment="1" applyProtection="1">
      <alignment vertical="center"/>
      <protection/>
    </xf>
    <xf numFmtId="0" fontId="123" fillId="35" borderId="0" xfId="0" applyFont="1" applyFill="1" applyBorder="1" applyAlignment="1">
      <alignment vertical="center" wrapText="1"/>
    </xf>
    <xf numFmtId="0" fontId="37" fillId="35" borderId="0" xfId="0" applyFont="1" applyFill="1" applyBorder="1" applyAlignment="1">
      <alignment vertical="center" wrapText="1"/>
    </xf>
    <xf numFmtId="0" fontId="31" fillId="0" borderId="0" xfId="0" applyFont="1" applyBorder="1" applyAlignment="1" applyProtection="1">
      <alignment horizontal="center" vertical="center" wrapText="1"/>
      <protection locked="0"/>
    </xf>
    <xf numFmtId="0" fontId="122" fillId="0" borderId="0" xfId="0" applyFont="1" applyAlignment="1">
      <alignment vertical="center"/>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8" xfId="0" applyFont="1" applyBorder="1" applyAlignment="1">
      <alignment horizontal="center" vertical="center" wrapText="1"/>
    </xf>
    <xf numFmtId="0" fontId="32" fillId="36" borderId="14" xfId="0" applyFont="1" applyFill="1" applyBorder="1" applyAlignment="1">
      <alignment vertical="center" wrapText="1"/>
    </xf>
    <xf numFmtId="0" fontId="36" fillId="36" borderId="14" xfId="0" applyFont="1" applyFill="1" applyBorder="1" applyAlignment="1">
      <alignment vertical="center" wrapText="1"/>
    </xf>
    <xf numFmtId="0" fontId="37" fillId="36" borderId="14" xfId="0" applyFont="1" applyFill="1" applyBorder="1" applyAlignment="1">
      <alignment vertical="center" wrapText="1"/>
    </xf>
    <xf numFmtId="0" fontId="37" fillId="36" borderId="16" xfId="0" applyFont="1" applyFill="1" applyBorder="1" applyAlignment="1">
      <alignment horizontal="justify" vertical="center" wrapText="1"/>
    </xf>
    <xf numFmtId="0" fontId="37" fillId="36" borderId="18" xfId="0" applyFont="1" applyFill="1" applyBorder="1" applyAlignment="1">
      <alignment horizontal="center" vertical="center" wrapText="1"/>
    </xf>
    <xf numFmtId="0" fontId="37" fillId="36" borderId="13" xfId="0" applyFont="1" applyFill="1" applyBorder="1" applyAlignment="1">
      <alignment horizontal="justify" vertical="center" wrapText="1"/>
    </xf>
    <xf numFmtId="0" fontId="37" fillId="36" borderId="14" xfId="0" applyFont="1" applyFill="1" applyBorder="1" applyAlignment="1">
      <alignment horizontal="center" vertical="center" wrapText="1"/>
    </xf>
    <xf numFmtId="49" fontId="7" fillId="0" borderId="17" xfId="0" applyNumberFormat="1" applyFont="1" applyFill="1" applyBorder="1" applyAlignment="1" quotePrefix="1">
      <alignment vertical="center" wrapText="1"/>
    </xf>
    <xf numFmtId="0" fontId="7" fillId="0" borderId="14" xfId="0" applyFont="1" applyFill="1" applyBorder="1" applyAlignment="1" quotePrefix="1">
      <alignment horizontal="justify" vertical="center" wrapText="1"/>
    </xf>
    <xf numFmtId="0" fontId="7" fillId="0" borderId="18" xfId="0" applyFont="1" applyFill="1" applyBorder="1" applyAlignment="1" quotePrefix="1">
      <alignment horizontal="center" vertical="center" wrapText="1"/>
    </xf>
    <xf numFmtId="0" fontId="7" fillId="0" borderId="16" xfId="0" applyFont="1" applyBorder="1" applyAlignment="1">
      <alignment horizontal="justify" vertical="center" wrapText="1"/>
    </xf>
    <xf numFmtId="0" fontId="32" fillId="37" borderId="14" xfId="0" applyFont="1" applyFill="1" applyBorder="1" applyAlignment="1">
      <alignment vertical="center" wrapText="1"/>
    </xf>
    <xf numFmtId="0" fontId="36" fillId="37" borderId="14" xfId="0" applyFont="1" applyFill="1" applyBorder="1" applyAlignment="1">
      <alignment vertical="center" wrapText="1"/>
    </xf>
    <xf numFmtId="0" fontId="37" fillId="37" borderId="14" xfId="0" applyFont="1" applyFill="1" applyBorder="1" applyAlignment="1">
      <alignment vertical="center" wrapText="1"/>
    </xf>
    <xf numFmtId="0" fontId="37" fillId="37" borderId="13" xfId="0" applyFont="1" applyFill="1" applyBorder="1" applyAlignment="1">
      <alignment horizontal="justify" vertical="center" wrapText="1"/>
    </xf>
    <xf numFmtId="0" fontId="37" fillId="37" borderId="12" xfId="0" applyFont="1" applyFill="1" applyBorder="1" applyAlignment="1">
      <alignment horizontal="center" vertical="center" wrapText="1"/>
    </xf>
    <xf numFmtId="0" fontId="37" fillId="37" borderId="14" xfId="0" applyFont="1" applyFill="1" applyBorder="1" applyAlignment="1">
      <alignment horizontal="center" vertical="center" wrapText="1"/>
    </xf>
    <xf numFmtId="0" fontId="7" fillId="0" borderId="14" xfId="0" applyFont="1" applyFill="1" applyBorder="1" applyAlignment="1" quotePrefix="1">
      <alignment horizontal="left" vertical="center" wrapText="1"/>
    </xf>
    <xf numFmtId="0" fontId="32" fillId="38" borderId="14" xfId="0" applyFont="1" applyFill="1" applyBorder="1" applyAlignment="1">
      <alignment vertical="center" wrapText="1"/>
    </xf>
    <xf numFmtId="0" fontId="36" fillId="38" borderId="14" xfId="0" applyFont="1" applyFill="1" applyBorder="1" applyAlignment="1">
      <alignment vertical="center" wrapText="1"/>
    </xf>
    <xf numFmtId="0" fontId="37" fillId="38" borderId="14" xfId="0" applyFont="1" applyFill="1" applyBorder="1" applyAlignment="1">
      <alignment vertical="center" wrapText="1"/>
    </xf>
    <xf numFmtId="0" fontId="37" fillId="38" borderId="13" xfId="0" applyFont="1" applyFill="1" applyBorder="1" applyAlignment="1">
      <alignment horizontal="justify" vertical="center" wrapText="1"/>
    </xf>
    <xf numFmtId="0" fontId="37" fillId="38" borderId="12" xfId="0" applyFont="1" applyFill="1" applyBorder="1" applyAlignment="1">
      <alignment horizontal="center" vertical="center" wrapText="1"/>
    </xf>
    <xf numFmtId="0" fontId="37" fillId="38" borderId="14" xfId="0" applyFont="1" applyFill="1" applyBorder="1" applyAlignment="1">
      <alignment horizontal="center" vertical="center" wrapText="1"/>
    </xf>
    <xf numFmtId="0" fontId="144" fillId="0" borderId="0" xfId="0" applyFont="1" applyAlignment="1">
      <alignment vertical="center"/>
    </xf>
    <xf numFmtId="0" fontId="145" fillId="0" borderId="0" xfId="0" applyFont="1" applyAlignment="1">
      <alignment vertical="center"/>
    </xf>
    <xf numFmtId="0" fontId="32" fillId="39" borderId="14" xfId="0" applyFont="1" applyFill="1" applyBorder="1" applyAlignment="1">
      <alignment vertical="center" wrapText="1"/>
    </xf>
    <xf numFmtId="0" fontId="36" fillId="39" borderId="14" xfId="0" applyFont="1" applyFill="1" applyBorder="1" applyAlignment="1">
      <alignment vertical="center" wrapText="1"/>
    </xf>
    <xf numFmtId="0" fontId="37" fillId="39" borderId="14" xfId="0" applyFont="1" applyFill="1" applyBorder="1" applyAlignment="1">
      <alignment vertical="center" wrapText="1"/>
    </xf>
    <xf numFmtId="0" fontId="37" fillId="39" borderId="13" xfId="0" applyFont="1" applyFill="1" applyBorder="1" applyAlignment="1">
      <alignment horizontal="justify" vertical="center" wrapText="1"/>
    </xf>
    <xf numFmtId="0" fontId="37" fillId="39" borderId="12" xfId="0" applyFont="1" applyFill="1" applyBorder="1" applyAlignment="1">
      <alignment horizontal="center" vertical="center" wrapText="1"/>
    </xf>
    <xf numFmtId="0" fontId="37" fillId="39" borderId="14" xfId="0" applyFont="1" applyFill="1" applyBorder="1" applyAlignment="1">
      <alignment horizontal="center" vertical="center" wrapText="1"/>
    </xf>
    <xf numFmtId="1" fontId="0" fillId="0" borderId="0" xfId="0" applyNumberFormat="1" applyAlignment="1">
      <alignment vertical="center"/>
    </xf>
    <xf numFmtId="0" fontId="146" fillId="0" borderId="0" xfId="0" applyFont="1" applyFill="1" applyAlignment="1">
      <alignment horizontal="left" vertical="center" wrapText="1"/>
    </xf>
    <xf numFmtId="0" fontId="147" fillId="0" borderId="0" xfId="0" applyFont="1" applyAlignment="1">
      <alignment/>
    </xf>
    <xf numFmtId="0" fontId="148" fillId="0" borderId="0" xfId="0" applyFont="1" applyAlignment="1">
      <alignment horizontal="left" vertical="center" indent="5"/>
    </xf>
    <xf numFmtId="0" fontId="149" fillId="41" borderId="0" xfId="0" applyFont="1" applyFill="1" applyAlignment="1">
      <alignment vertical="center"/>
    </xf>
    <xf numFmtId="0" fontId="150" fillId="0" borderId="39" xfId="0" applyFont="1" applyBorder="1" applyAlignment="1">
      <alignment vertical="center" wrapText="1"/>
    </xf>
    <xf numFmtId="0" fontId="150" fillId="0" borderId="39" xfId="0" applyFont="1" applyBorder="1" applyAlignment="1">
      <alignment horizontal="left" vertical="center" wrapText="1" indent="2"/>
    </xf>
    <xf numFmtId="0" fontId="147" fillId="0" borderId="0" xfId="0" applyFont="1" applyFill="1" applyAlignment="1">
      <alignment/>
    </xf>
    <xf numFmtId="0" fontId="150" fillId="46" borderId="0" xfId="0" applyFont="1" applyFill="1" applyAlignment="1">
      <alignment horizontal="left" vertical="center" wrapText="1" indent="2"/>
    </xf>
    <xf numFmtId="0" fontId="150" fillId="0" borderId="0" xfId="0" applyFont="1" applyAlignment="1">
      <alignment horizontal="left" vertical="center" wrapText="1" indent="2"/>
    </xf>
    <xf numFmtId="0" fontId="150" fillId="46" borderId="0" xfId="0" applyFont="1" applyFill="1" applyAlignment="1">
      <alignment vertical="center" wrapText="1"/>
    </xf>
    <xf numFmtId="0" fontId="150" fillId="46" borderId="0" xfId="0" applyFont="1" applyFill="1" applyAlignment="1" quotePrefix="1">
      <alignment horizontal="left" vertical="center" wrapText="1" indent="2"/>
    </xf>
    <xf numFmtId="0" fontId="150" fillId="47" borderId="0" xfId="0" applyFont="1" applyFill="1" applyAlignment="1">
      <alignment horizontal="left" vertical="center" indent="2"/>
    </xf>
    <xf numFmtId="0" fontId="141" fillId="47" borderId="0" xfId="0" applyFont="1" applyFill="1" applyAlignment="1">
      <alignment vertical="top"/>
    </xf>
    <xf numFmtId="0" fontId="146" fillId="41" borderId="0" xfId="0" applyFont="1" applyFill="1" applyBorder="1" applyAlignment="1">
      <alignment horizontal="left" vertical="center" wrapText="1"/>
    </xf>
    <xf numFmtId="0" fontId="151" fillId="41" borderId="0" xfId="0" applyFont="1" applyFill="1" applyBorder="1" applyAlignment="1">
      <alignment vertical="center" wrapText="1"/>
    </xf>
    <xf numFmtId="0" fontId="147" fillId="41" borderId="0" xfId="0" applyFont="1" applyFill="1" applyAlignment="1">
      <alignment/>
    </xf>
    <xf numFmtId="0" fontId="147" fillId="41" borderId="0" xfId="0" applyFont="1" applyFill="1" applyAlignment="1">
      <alignment horizontal="left"/>
    </xf>
    <xf numFmtId="0" fontId="147" fillId="0" borderId="0" xfId="0" applyFont="1" applyAlignment="1">
      <alignment horizontal="left"/>
    </xf>
    <xf numFmtId="0" fontId="147" fillId="0" borderId="0" xfId="0" applyFont="1" applyAlignment="1">
      <alignment horizontal="right" vertical="center" wrapText="1"/>
    </xf>
    <xf numFmtId="0" fontId="152" fillId="0" borderId="0" xfId="0" applyFont="1" applyAlignment="1">
      <alignment horizontal="right"/>
    </xf>
    <xf numFmtId="0" fontId="128" fillId="35" borderId="13" xfId="0" applyFont="1" applyFill="1" applyBorder="1" applyAlignment="1" applyProtection="1">
      <alignment horizontal="center" vertical="center"/>
      <protection locked="0"/>
    </xf>
    <xf numFmtId="0" fontId="50" fillId="35" borderId="0" xfId="0" applyFont="1" applyFill="1" applyAlignment="1">
      <alignment vertical="center"/>
    </xf>
    <xf numFmtId="0" fontId="153" fillId="0" borderId="13" xfId="0" applyFont="1" applyBorder="1" applyAlignment="1">
      <alignment/>
    </xf>
    <xf numFmtId="0" fontId="154" fillId="0" borderId="0" xfId="0" applyFont="1" applyAlignment="1">
      <alignment horizontal="left" vertical="center" wrapText="1" indent="5"/>
    </xf>
    <xf numFmtId="0" fontId="150" fillId="46" borderId="40" xfId="0" applyFont="1" applyFill="1" applyBorder="1" applyAlignment="1">
      <alignment vertical="center" wrapText="1"/>
    </xf>
    <xf numFmtId="0" fontId="150" fillId="46" borderId="0" xfId="0" applyFont="1" applyFill="1" applyAlignment="1">
      <alignment vertical="center" wrapText="1"/>
    </xf>
    <xf numFmtId="0" fontId="150" fillId="46" borderId="40" xfId="0" applyFont="1" applyFill="1" applyBorder="1" applyAlignment="1">
      <alignment horizontal="left" vertical="center" wrapText="1" indent="2"/>
    </xf>
    <xf numFmtId="0" fontId="150" fillId="46" borderId="0" xfId="0" applyFont="1" applyFill="1" applyAlignment="1">
      <alignment horizontal="left" vertical="center" wrapText="1" indent="2"/>
    </xf>
    <xf numFmtId="0" fontId="150" fillId="0" borderId="0" xfId="0" applyFont="1" applyAlignment="1">
      <alignment vertical="center" wrapText="1"/>
    </xf>
    <xf numFmtId="0" fontId="150" fillId="0" borderId="0" xfId="0" applyFont="1" applyAlignment="1">
      <alignment horizontal="left" vertical="center" wrapText="1" indent="2"/>
    </xf>
    <xf numFmtId="0" fontId="150" fillId="0" borderId="41" xfId="0" applyFont="1" applyBorder="1" applyAlignment="1">
      <alignment horizontal="left" vertical="center" wrapText="1" indent="2"/>
    </xf>
    <xf numFmtId="0" fontId="154" fillId="46" borderId="0" xfId="0" applyFont="1" applyFill="1" applyAlignment="1">
      <alignment horizontal="right" vertical="center" wrapText="1"/>
    </xf>
    <xf numFmtId="0" fontId="150" fillId="0" borderId="41" xfId="0" applyFont="1" applyBorder="1" applyAlignment="1">
      <alignment vertical="center" wrapText="1"/>
    </xf>
    <xf numFmtId="0" fontId="7" fillId="0" borderId="12" xfId="0" applyFont="1" applyBorder="1" applyAlignment="1">
      <alignment horizontal="center" vertical="center" wrapText="1"/>
    </xf>
    <xf numFmtId="0" fontId="0" fillId="0" borderId="14" xfId="0"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55" fillId="0" borderId="14" xfId="0" applyFont="1" applyBorder="1" applyAlignment="1">
      <alignment horizontal="center" vertical="center" wrapText="1"/>
    </xf>
    <xf numFmtId="0" fontId="37" fillId="39" borderId="12" xfId="0" applyFont="1" applyFill="1" applyBorder="1" applyAlignment="1">
      <alignment horizontal="center" vertical="center" wrapText="1"/>
    </xf>
    <xf numFmtId="0" fontId="123"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97" fillId="0" borderId="14" xfId="0" applyFont="1" applyBorder="1" applyAlignment="1">
      <alignment horizontal="center" vertical="center" wrapText="1"/>
    </xf>
    <xf numFmtId="0" fontId="0" fillId="0" borderId="14" xfId="0" applyFill="1" applyBorder="1" applyAlignment="1">
      <alignment horizontal="center" vertical="center" wrapText="1"/>
    </xf>
    <xf numFmtId="0" fontId="37" fillId="38" borderId="12" xfId="0" applyFont="1" applyFill="1" applyBorder="1" applyAlignment="1">
      <alignment horizontal="center" vertical="center" wrapText="1"/>
    </xf>
    <xf numFmtId="0" fontId="37" fillId="37" borderId="12"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141" fillId="0" borderId="16" xfId="0" applyFont="1" applyFill="1" applyBorder="1" applyAlignment="1">
      <alignment vertical="center" wrapText="1"/>
    </xf>
    <xf numFmtId="0" fontId="31" fillId="35" borderId="0"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21" fillId="13" borderId="43" xfId="0" applyFont="1" applyFill="1" applyBorder="1" applyAlignment="1" applyProtection="1">
      <alignment vertical="center" wrapText="1"/>
      <protection/>
    </xf>
    <xf numFmtId="0" fontId="0" fillId="0" borderId="44" xfId="0" applyFont="1" applyBorder="1" applyAlignment="1">
      <alignment vertical="center" wrapText="1"/>
    </xf>
    <xf numFmtId="0" fontId="0" fillId="0" borderId="45" xfId="0" applyFont="1" applyBorder="1" applyAlignment="1">
      <alignment vertical="center" wrapText="1"/>
    </xf>
    <xf numFmtId="0" fontId="0" fillId="13" borderId="18" xfId="0" applyFont="1" applyFill="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9" fillId="0" borderId="12" xfId="0" applyFont="1" applyBorder="1" applyAlignment="1" applyProtection="1">
      <alignment horizontal="center" vertical="center" wrapText="1"/>
      <protection/>
    </xf>
    <xf numFmtId="0" fontId="0" fillId="0" borderId="30" xfId="0" applyBorder="1" applyAlignment="1">
      <alignment horizontal="center" vertical="center" wrapText="1"/>
    </xf>
    <xf numFmtId="0" fontId="156" fillId="35" borderId="0" xfId="0" applyFont="1" applyFill="1" applyBorder="1" applyAlignment="1" applyProtection="1">
      <alignment horizontal="left" vertical="center" wrapText="1"/>
      <protection/>
    </xf>
    <xf numFmtId="0" fontId="38" fillId="37" borderId="29"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4" fillId="45" borderId="32" xfId="0" applyFont="1" applyFill="1" applyBorder="1" applyAlignment="1">
      <alignment horizontal="left" vertical="center" wrapText="1"/>
    </xf>
    <xf numFmtId="0" fontId="4" fillId="45" borderId="42"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123" fillId="0" borderId="31"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33" borderId="46" xfId="0" applyFont="1" applyFill="1" applyBorder="1" applyAlignment="1" applyProtection="1">
      <alignment horizontal="center" vertical="center" wrapText="1"/>
      <protection locked="0"/>
    </xf>
    <xf numFmtId="0" fontId="37" fillId="33" borderId="32" xfId="0" applyFont="1" applyFill="1" applyBorder="1" applyAlignment="1" applyProtection="1">
      <alignment horizontal="center" vertical="center" wrapText="1"/>
      <protection locked="0"/>
    </xf>
    <xf numFmtId="0" fontId="36" fillId="0" borderId="47" xfId="0" applyFont="1" applyBorder="1" applyAlignment="1">
      <alignment vertical="center" wrapText="1"/>
    </xf>
    <xf numFmtId="0" fontId="36" fillId="0" borderId="48" xfId="0" applyFont="1" applyBorder="1" applyAlignment="1">
      <alignment vertical="center" wrapText="1"/>
    </xf>
    <xf numFmtId="0" fontId="36" fillId="0" borderId="49" xfId="0" applyFont="1" applyBorder="1" applyAlignment="1">
      <alignment vertical="center" wrapText="1"/>
    </xf>
    <xf numFmtId="0" fontId="21" fillId="0" borderId="12" xfId="0" applyFont="1" applyFill="1" applyBorder="1" applyAlignment="1" applyProtection="1">
      <alignment vertical="center" wrapText="1"/>
      <protection/>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6" fillId="13" borderId="15" xfId="0" applyFont="1" applyFill="1" applyBorder="1" applyAlignment="1" applyProtection="1">
      <alignment vertical="center" wrapText="1"/>
      <protection/>
    </xf>
    <xf numFmtId="0" fontId="40" fillId="35" borderId="0" xfId="0" applyFont="1" applyFill="1" applyBorder="1" applyAlignment="1">
      <alignment horizontal="left" vertical="center"/>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37" fillId="33" borderId="12" xfId="0" applyFont="1" applyFill="1" applyBorder="1" applyAlignment="1" applyProtection="1">
      <alignment horizontal="center" vertical="center" wrapText="1"/>
      <protection locked="0"/>
    </xf>
    <xf numFmtId="0" fontId="37" fillId="33" borderId="23" xfId="0" applyFont="1" applyFill="1" applyBorder="1" applyAlignment="1" applyProtection="1">
      <alignment horizontal="center" vertical="center" wrapText="1"/>
      <protection locked="0"/>
    </xf>
    <xf numFmtId="0" fontId="10" fillId="0" borderId="12" xfId="53" applyFill="1" applyBorder="1" applyAlignment="1" applyProtection="1">
      <alignment horizontal="left" vertical="center" wrapText="1"/>
      <protection/>
    </xf>
    <xf numFmtId="0" fontId="39" fillId="0" borderId="23" xfId="53" applyFont="1" applyFill="1" applyBorder="1" applyAlignment="1" applyProtection="1">
      <alignment horizontal="left" vertical="center" wrapText="1"/>
      <protection/>
    </xf>
    <xf numFmtId="0" fontId="0" fillId="0" borderId="14" xfId="0" applyFill="1" applyBorder="1" applyAlignment="1">
      <alignment vertical="center" wrapText="1"/>
    </xf>
    <xf numFmtId="0" fontId="156" fillId="0" borderId="43" xfId="0" applyFont="1" applyBorder="1" applyAlignment="1" applyProtection="1">
      <alignment horizontal="center" vertical="center" wrapText="1"/>
      <protection locked="0"/>
    </xf>
    <xf numFmtId="0" fontId="156" fillId="0" borderId="44" xfId="0" applyFont="1" applyBorder="1" applyAlignment="1" applyProtection="1">
      <alignment horizontal="center" vertical="center" wrapText="1"/>
      <protection locked="0"/>
    </xf>
    <xf numFmtId="0" fontId="157" fillId="0" borderId="45" xfId="0" applyFont="1" applyBorder="1" applyAlignment="1" applyProtection="1">
      <alignment horizontal="center" vertical="center" wrapText="1"/>
      <protection locked="0"/>
    </xf>
    <xf numFmtId="0" fontId="156" fillId="0" borderId="18" xfId="0" applyFont="1" applyBorder="1" applyAlignment="1" applyProtection="1">
      <alignment horizontal="center" vertical="center" wrapText="1"/>
      <protection locked="0"/>
    </xf>
    <xf numFmtId="0" fontId="156" fillId="0" borderId="31" xfId="0" applyFont="1" applyBorder="1" applyAlignment="1" applyProtection="1">
      <alignment horizontal="center" vertical="center" wrapText="1"/>
      <protection locked="0"/>
    </xf>
    <xf numFmtId="0" fontId="157" fillId="0" borderId="17" xfId="0" applyFont="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58" fillId="0" borderId="43" xfId="0" applyFont="1" applyFill="1" applyBorder="1" applyAlignment="1">
      <alignment horizontal="center" vertical="center" wrapText="1"/>
    </xf>
    <xf numFmtId="0" fontId="158" fillId="0" borderId="45" xfId="0" applyFont="1" applyFill="1" applyBorder="1" applyAlignment="1">
      <alignment horizontal="center" vertical="center" wrapText="1"/>
    </xf>
    <xf numFmtId="0" fontId="158" fillId="0" borderId="18" xfId="0" applyFont="1" applyFill="1" applyBorder="1" applyAlignment="1">
      <alignment horizontal="center" vertical="center" wrapText="1"/>
    </xf>
    <xf numFmtId="0" fontId="158" fillId="0" borderId="17" xfId="0" applyFont="1" applyFill="1" applyBorder="1" applyAlignment="1">
      <alignment horizontal="center" vertical="center" wrapText="1"/>
    </xf>
    <xf numFmtId="0" fontId="10" fillId="33" borderId="50" xfId="53" applyFill="1" applyBorder="1" applyAlignment="1" applyProtection="1">
      <alignment horizontal="center" vertical="center" wrapText="1"/>
      <protection locked="0"/>
    </xf>
    <xf numFmtId="0" fontId="37" fillId="33" borderId="51" xfId="0"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4" fillId="41" borderId="12" xfId="0" applyFont="1" applyFill="1" applyBorder="1" applyAlignment="1" applyProtection="1">
      <alignment vertical="center" wrapText="1"/>
      <protection/>
    </xf>
    <xf numFmtId="0" fontId="0" fillId="41" borderId="14" xfId="0" applyFill="1" applyBorder="1" applyAlignment="1">
      <alignment vertical="center" wrapText="1"/>
    </xf>
    <xf numFmtId="0" fontId="9" fillId="40" borderId="10" xfId="0" applyFont="1" applyFill="1" applyBorder="1" applyAlignment="1">
      <alignment horizontal="center" vertical="center" textRotation="90" wrapText="1"/>
    </xf>
    <xf numFmtId="0" fontId="0" fillId="0" borderId="15" xfId="0" applyBorder="1" applyAlignment="1">
      <alignment vertical="center"/>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6" fillId="0" borderId="43" xfId="0" applyFont="1" applyFill="1" applyBorder="1" applyAlignment="1">
      <alignment vertical="center" wrapText="1"/>
    </xf>
    <xf numFmtId="0" fontId="6" fillId="0" borderId="44" xfId="0" applyFont="1" applyFill="1" applyBorder="1" applyAlignment="1">
      <alignment vertical="center" wrapText="1"/>
    </xf>
    <xf numFmtId="0" fontId="6" fillId="0" borderId="45" xfId="0" applyFont="1" applyFill="1" applyBorder="1" applyAlignment="1">
      <alignment vertical="center" wrapText="1"/>
    </xf>
    <xf numFmtId="0" fontId="6" fillId="0" borderId="18" xfId="0" applyFont="1" applyFill="1" applyBorder="1" applyAlignment="1">
      <alignment vertical="center" wrapText="1"/>
    </xf>
    <xf numFmtId="0" fontId="6" fillId="0" borderId="31" xfId="0" applyFont="1" applyFill="1" applyBorder="1" applyAlignment="1">
      <alignment vertical="center" wrapText="1"/>
    </xf>
    <xf numFmtId="0" fontId="6" fillId="0" borderId="17"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37" fillId="36" borderId="12" xfId="0" applyFont="1" applyFill="1" applyBorder="1" applyAlignment="1">
      <alignment horizontal="center" vertical="center" wrapText="1"/>
    </xf>
    <xf numFmtId="0" fontId="31" fillId="40" borderId="43" xfId="0" applyFont="1" applyFill="1" applyBorder="1" applyAlignment="1">
      <alignment horizontal="center" vertical="center" wrapText="1"/>
    </xf>
    <xf numFmtId="0" fontId="31" fillId="40" borderId="45" xfId="0" applyFont="1" applyFill="1" applyBorder="1" applyAlignment="1">
      <alignment horizontal="center" vertical="center" wrapText="1"/>
    </xf>
    <xf numFmtId="0" fontId="31" fillId="40" borderId="18" xfId="0" applyFont="1" applyFill="1" applyBorder="1" applyAlignment="1">
      <alignment horizontal="center" vertical="center" wrapText="1"/>
    </xf>
    <xf numFmtId="0" fontId="31" fillId="40" borderId="17" xfId="0" applyFont="1" applyFill="1" applyBorder="1" applyAlignment="1">
      <alignment horizontal="center" vertical="center" wrapText="1"/>
    </xf>
    <xf numFmtId="0" fontId="28" fillId="35" borderId="0" xfId="0" applyFont="1" applyFill="1" applyBorder="1" applyAlignment="1">
      <alignment horizontal="center" vertical="center"/>
    </xf>
    <xf numFmtId="0" fontId="7" fillId="0" borderId="52" xfId="0" applyFont="1" applyFill="1" applyBorder="1" applyAlignment="1">
      <alignment horizontal="left" vertical="center" wrapText="1"/>
    </xf>
    <xf numFmtId="0" fontId="159" fillId="0" borderId="53" xfId="0" applyFont="1" applyFill="1" applyBorder="1" applyAlignment="1">
      <alignment vertical="center"/>
    </xf>
    <xf numFmtId="0" fontId="7" fillId="0" borderId="54" xfId="0" applyFont="1" applyFill="1" applyBorder="1" applyAlignment="1">
      <alignment horizontal="left" vertical="center" wrapText="1"/>
    </xf>
    <xf numFmtId="0" fontId="159" fillId="0" borderId="55" xfId="0" applyFont="1" applyFill="1" applyBorder="1" applyAlignment="1">
      <alignment vertical="center"/>
    </xf>
    <xf numFmtId="0" fontId="143" fillId="0" borderId="37" xfId="0" applyFont="1" applyFill="1" applyBorder="1" applyAlignment="1">
      <alignment horizontal="left" vertical="center" wrapText="1"/>
    </xf>
    <xf numFmtId="0" fontId="143" fillId="0" borderId="5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57" xfId="0" applyFont="1" applyFill="1" applyBorder="1" applyAlignment="1">
      <alignment horizontal="left" vertical="center" wrapText="1"/>
    </xf>
    <xf numFmtId="0" fontId="31" fillId="0" borderId="43"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31" fillId="0" borderId="45"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28" fillId="0" borderId="45"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23" fillId="0" borderId="11" xfId="0" applyFont="1" applyBorder="1" applyAlignment="1">
      <alignment horizontal="center" vertical="center" wrapText="1"/>
    </xf>
    <xf numFmtId="0" fontId="6" fillId="13" borderId="10" xfId="0" applyFont="1" applyFill="1" applyBorder="1" applyAlignment="1" applyProtection="1">
      <alignment vertical="center" wrapText="1"/>
      <protection/>
    </xf>
    <xf numFmtId="0" fontId="141" fillId="13" borderId="16" xfId="0" applyFont="1" applyFill="1" applyBorder="1" applyAlignment="1">
      <alignment vertical="center" wrapText="1"/>
    </xf>
    <xf numFmtId="0" fontId="9" fillId="41" borderId="10" xfId="0" applyFont="1" applyFill="1" applyBorder="1" applyAlignment="1">
      <alignment horizontal="center" vertical="center" textRotation="90" wrapText="1"/>
    </xf>
    <xf numFmtId="0" fontId="9" fillId="41" borderId="15" xfId="0" applyFont="1" applyFill="1" applyBorder="1" applyAlignment="1">
      <alignment horizontal="center" vertical="center" textRotation="90" wrapText="1"/>
    </xf>
    <xf numFmtId="0" fontId="9" fillId="41" borderId="16" xfId="0" applyFont="1" applyFill="1" applyBorder="1" applyAlignment="1">
      <alignment horizontal="center" vertical="center" textRotation="90" wrapText="1"/>
    </xf>
    <xf numFmtId="0" fontId="36" fillId="40" borderId="10" xfId="0" applyFont="1" applyFill="1" applyBorder="1" applyAlignment="1">
      <alignment horizontal="center" vertical="center" textRotation="90" wrapText="1"/>
    </xf>
    <xf numFmtId="0" fontId="36" fillId="40" borderId="15" xfId="0" applyFont="1" applyFill="1" applyBorder="1" applyAlignment="1">
      <alignment horizontal="center" vertical="center" textRotation="90" wrapText="1"/>
    </xf>
    <xf numFmtId="0" fontId="36" fillId="40" borderId="16" xfId="0" applyFont="1" applyFill="1" applyBorder="1" applyAlignment="1">
      <alignment horizontal="center" vertical="center" textRotation="90" wrapText="1"/>
    </xf>
    <xf numFmtId="0" fontId="36" fillId="40" borderId="13" xfId="0" applyFont="1" applyFill="1" applyBorder="1" applyAlignment="1">
      <alignment horizontal="center" vertical="center" textRotation="90" wrapText="1"/>
    </xf>
    <xf numFmtId="0" fontId="9" fillId="40" borderId="15" xfId="0" applyFont="1" applyFill="1" applyBorder="1" applyAlignment="1">
      <alignment horizontal="center" vertical="center" textRotation="90" wrapText="1"/>
    </xf>
    <xf numFmtId="0" fontId="9" fillId="40" borderId="16" xfId="0" applyFont="1" applyFill="1" applyBorder="1" applyAlignment="1">
      <alignment horizontal="center" vertical="center" textRotation="90" wrapText="1"/>
    </xf>
    <xf numFmtId="0" fontId="123" fillId="0" borderId="15" xfId="0" applyFont="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6" xfId="0" applyBorder="1" applyAlignment="1">
      <alignment horizontal="center" vertical="center" textRotation="90" wrapText="1"/>
    </xf>
    <xf numFmtId="0" fontId="28" fillId="0" borderId="11" xfId="0" applyFont="1" applyFill="1" applyBorder="1" applyAlignment="1">
      <alignment horizontal="center" vertical="center" wrapText="1"/>
    </xf>
    <xf numFmtId="0" fontId="123" fillId="0" borderId="11" xfId="0" applyFont="1" applyFill="1" applyBorder="1" applyAlignment="1">
      <alignment horizontal="center" vertical="center" wrapText="1"/>
    </xf>
    <xf numFmtId="0" fontId="32" fillId="0" borderId="58" xfId="0" applyFont="1" applyFill="1" applyBorder="1" applyAlignment="1">
      <alignment vertical="center" wrapText="1"/>
    </xf>
    <xf numFmtId="0" fontId="160" fillId="0" borderId="59" xfId="0" applyFont="1" applyFill="1" applyBorder="1" applyAlignment="1">
      <alignment vertical="center" wrapText="1"/>
    </xf>
    <xf numFmtId="0" fontId="160" fillId="0" borderId="60" xfId="0" applyFont="1" applyFill="1" applyBorder="1" applyAlignment="1">
      <alignment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55" fillId="0" borderId="12" xfId="0" applyFont="1" applyFill="1" applyBorder="1" applyAlignment="1">
      <alignment horizontal="left" vertical="center" wrapText="1"/>
    </xf>
    <xf numFmtId="0" fontId="155" fillId="0" borderId="30" xfId="0" applyFont="1" applyFill="1" applyBorder="1" applyAlignment="1">
      <alignment horizontal="left" vertical="center" wrapText="1"/>
    </xf>
    <xf numFmtId="0" fontId="155" fillId="0" borderId="14" xfId="0" applyFont="1" applyFill="1" applyBorder="1" applyAlignment="1">
      <alignment horizontal="left" vertical="center" wrapText="1"/>
    </xf>
    <xf numFmtId="0" fontId="7" fillId="0" borderId="58" xfId="0" applyFont="1" applyFill="1" applyBorder="1" applyAlignment="1">
      <alignment vertical="center" wrapText="1"/>
    </xf>
    <xf numFmtId="0" fontId="0" fillId="45" borderId="59" xfId="0" applyFill="1" applyBorder="1" applyAlignment="1">
      <alignment vertical="center" wrapText="1"/>
    </xf>
    <xf numFmtId="0" fontId="0" fillId="45" borderId="60" xfId="0" applyFill="1" applyBorder="1" applyAlignment="1">
      <alignment vertical="center" wrapText="1"/>
    </xf>
    <xf numFmtId="0" fontId="7" fillId="0" borderId="3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36" fillId="40" borderId="61" xfId="0" applyFont="1" applyFill="1" applyBorder="1" applyAlignment="1">
      <alignment horizontal="center" vertical="center" textRotation="90" wrapText="1"/>
    </xf>
    <xf numFmtId="0" fontId="36" fillId="40" borderId="62" xfId="0" applyFont="1" applyFill="1" applyBorder="1" applyAlignment="1">
      <alignment horizontal="center" vertical="center" textRotation="90" wrapText="1"/>
    </xf>
    <xf numFmtId="0" fontId="36" fillId="40" borderId="63" xfId="0" applyFont="1" applyFill="1" applyBorder="1" applyAlignment="1">
      <alignment horizontal="center" vertical="center" textRotation="90" wrapText="1"/>
    </xf>
    <xf numFmtId="0" fontId="31" fillId="33" borderId="43" xfId="0" applyFont="1" applyFill="1" applyBorder="1" applyAlignment="1" applyProtection="1">
      <alignment horizontal="center" vertical="center" wrapText="1"/>
      <protection locked="0"/>
    </xf>
    <xf numFmtId="0" fontId="31" fillId="33" borderId="44" xfId="0" applyFont="1" applyFill="1" applyBorder="1" applyAlignment="1" applyProtection="1">
      <alignment horizontal="center" vertical="center" wrapText="1"/>
      <protection locked="0"/>
    </xf>
    <xf numFmtId="0" fontId="31" fillId="33" borderId="45" xfId="0" applyFont="1" applyFill="1" applyBorder="1" applyAlignment="1" applyProtection="1">
      <alignment horizontal="center" vertical="center" wrapText="1"/>
      <protection locked="0"/>
    </xf>
    <xf numFmtId="0" fontId="37" fillId="33" borderId="64" xfId="0" applyFont="1" applyFill="1" applyBorder="1" applyAlignment="1" applyProtection="1">
      <alignment horizontal="center" vertical="center" wrapText="1"/>
      <protection locked="0"/>
    </xf>
    <xf numFmtId="0" fontId="123" fillId="0" borderId="65" xfId="0" applyFont="1" applyBorder="1" applyAlignment="1" applyProtection="1">
      <alignment horizontal="center" vertical="center" wrapText="1"/>
      <protection locked="0"/>
    </xf>
    <xf numFmtId="0" fontId="123" fillId="0" borderId="46" xfId="0" applyFont="1" applyBorder="1" applyAlignment="1" applyProtection="1">
      <alignment horizontal="center" vertical="center" wrapText="1"/>
      <protection locked="0"/>
    </xf>
    <xf numFmtId="0" fontId="9" fillId="40" borderId="13" xfId="0" applyFont="1" applyFill="1" applyBorder="1" applyAlignment="1" applyProtection="1">
      <alignment horizontal="center" vertical="center" textRotation="90" wrapText="1"/>
      <protection/>
    </xf>
    <xf numFmtId="0" fontId="9" fillId="40" borderId="16" xfId="0" applyFont="1" applyFill="1" applyBorder="1" applyAlignment="1" applyProtection="1">
      <alignment horizontal="center" vertical="center" textRotation="90" wrapText="1"/>
      <protection/>
    </xf>
    <xf numFmtId="0" fontId="9" fillId="40" borderId="10" xfId="0" applyFont="1" applyFill="1" applyBorder="1" applyAlignment="1" applyProtection="1">
      <alignment horizontal="center" vertical="center" textRotation="90" wrapText="1"/>
      <protection/>
    </xf>
    <xf numFmtId="0" fontId="9" fillId="40" borderId="15" xfId="0" applyFont="1" applyFill="1" applyBorder="1" applyAlignment="1" applyProtection="1">
      <alignment horizontal="center" vertical="center" textRotation="90" wrapText="1"/>
      <protection/>
    </xf>
    <xf numFmtId="0" fontId="36" fillId="0" borderId="12" xfId="0" applyFont="1" applyFill="1" applyBorder="1" applyAlignment="1">
      <alignment horizontal="center" vertical="center" wrapText="1"/>
    </xf>
    <xf numFmtId="0" fontId="123" fillId="0" borderId="30" xfId="0" applyFont="1" applyFill="1" applyBorder="1" applyAlignment="1">
      <alignment horizontal="center" vertical="center" wrapText="1"/>
    </xf>
    <xf numFmtId="0" fontId="32" fillId="0" borderId="12" xfId="0" applyFont="1" applyBorder="1" applyAlignment="1">
      <alignment vertical="center" wrapText="1"/>
    </xf>
    <xf numFmtId="0" fontId="123" fillId="0" borderId="14" xfId="0" applyFont="1" applyBorder="1" applyAlignment="1">
      <alignment vertical="center" wrapText="1"/>
    </xf>
    <xf numFmtId="0" fontId="38" fillId="0" borderId="0" xfId="0" applyFont="1" applyFill="1" applyBorder="1" applyAlignment="1">
      <alignment horizontal="center" vertical="center" wrapText="1"/>
    </xf>
    <xf numFmtId="0" fontId="38" fillId="0" borderId="66" xfId="0" applyFont="1" applyBorder="1" applyAlignment="1">
      <alignment horizontal="center" vertical="center" wrapText="1"/>
    </xf>
    <xf numFmtId="0" fontId="38" fillId="0" borderId="25" xfId="0" applyFont="1" applyBorder="1" applyAlignment="1">
      <alignment horizontal="center" vertical="center" wrapText="1"/>
    </xf>
    <xf numFmtId="0" fontId="37" fillId="0" borderId="67" xfId="0" applyFont="1" applyBorder="1" applyAlignment="1">
      <alignment vertical="center" wrapText="1"/>
    </xf>
    <xf numFmtId="0" fontId="37" fillId="0" borderId="11" xfId="0" applyFont="1" applyBorder="1" applyAlignment="1">
      <alignment vertical="center" wrapText="1"/>
    </xf>
    <xf numFmtId="0" fontId="37" fillId="0" borderId="27" xfId="0" applyFont="1" applyBorder="1" applyAlignment="1">
      <alignment vertical="center" wrapText="1"/>
    </xf>
    <xf numFmtId="0" fontId="37" fillId="33" borderId="68" xfId="0" applyFont="1" applyFill="1" applyBorder="1" applyAlignment="1" applyProtection="1">
      <alignment horizontal="center" vertical="center" wrapText="1"/>
      <protection locked="0"/>
    </xf>
    <xf numFmtId="0" fontId="37" fillId="33" borderId="69" xfId="0" applyFont="1" applyFill="1" applyBorder="1" applyAlignment="1" applyProtection="1">
      <alignment horizontal="center" vertical="center" wrapText="1"/>
      <protection locked="0"/>
    </xf>
    <xf numFmtId="0" fontId="36" fillId="40" borderId="70" xfId="0" applyFont="1" applyFill="1" applyBorder="1" applyAlignment="1">
      <alignment horizontal="center" vertical="center" textRotation="90" wrapText="1"/>
    </xf>
    <xf numFmtId="0" fontId="36" fillId="40" borderId="71" xfId="0" applyFont="1" applyFill="1" applyBorder="1" applyAlignment="1">
      <alignment horizontal="center" vertical="center" textRotation="90" wrapText="1"/>
    </xf>
    <xf numFmtId="0" fontId="9" fillId="40" borderId="71" xfId="0" applyFont="1" applyFill="1" applyBorder="1" applyAlignment="1">
      <alignment horizontal="center" vertical="center" textRotation="90" wrapText="1"/>
    </xf>
    <xf numFmtId="0" fontId="36" fillId="40" borderId="72" xfId="0" applyFont="1" applyFill="1" applyBorder="1" applyAlignment="1">
      <alignment horizontal="center" vertical="center" textRotation="90" wrapText="1"/>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0" fontId="37" fillId="0" borderId="68" xfId="0" applyFont="1" applyFill="1" applyBorder="1" applyAlignment="1">
      <alignment horizontal="left" vertical="center" wrapText="1"/>
    </xf>
    <xf numFmtId="0" fontId="37" fillId="0" borderId="69" xfId="0" applyFont="1" applyFill="1" applyBorder="1" applyAlignment="1">
      <alignment horizontal="left" vertical="center" wrapText="1"/>
    </xf>
    <xf numFmtId="49" fontId="37" fillId="0" borderId="12" xfId="0" applyNumberFormat="1" applyFont="1" applyFill="1" applyBorder="1" applyAlignment="1">
      <alignment horizontal="left" vertical="center" wrapText="1"/>
    </xf>
    <xf numFmtId="49" fontId="37" fillId="0" borderId="23" xfId="0" applyNumberFormat="1" applyFont="1" applyFill="1" applyBorder="1" applyAlignment="1">
      <alignment horizontal="left" vertical="center" wrapText="1"/>
    </xf>
    <xf numFmtId="0" fontId="21"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b/>
        <i val="0"/>
        <color indexed="10"/>
      </font>
    </dxf>
    <dxf>
      <font>
        <b/>
        <i val="0"/>
        <color indexed="11"/>
      </font>
    </dxf>
    <dxf>
      <font>
        <b/>
        <i val="0"/>
        <color rgb="FF00FF00"/>
      </font>
      <border/>
    </dxf>
    <dxf>
      <font>
        <b/>
        <i val="0"/>
        <color rgb="FFFF0000"/>
      </font>
      <border/>
    </dxf>
    <dxf>
      <font>
        <color rgb="FF9C0006"/>
      </font>
      <fill>
        <patternFill>
          <bgColor rgb="FFFFC7CE"/>
        </patternFill>
      </fill>
      <border/>
    </dxf>
    <dxf>
      <font>
        <b/>
        <i val="0"/>
      </font>
      <fill>
        <patternFill>
          <bgColor rgb="FF00CC00"/>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2190750</xdr:colOff>
      <xdr:row>0</xdr:row>
      <xdr:rowOff>0</xdr:rowOff>
    </xdr:from>
    <xdr:to>
      <xdr:col>1</xdr:col>
      <xdr:colOff>4086225</xdr:colOff>
      <xdr:row>2</xdr:row>
      <xdr:rowOff>66675</xdr:rowOff>
    </xdr:to>
    <xdr:pic>
      <xdr:nvPicPr>
        <xdr:cNvPr id="1" name="Picture 12" descr="image001"/>
        <xdr:cNvPicPr preferRelativeResize="1">
          <a:picLocks noChangeAspect="1"/>
        </xdr:cNvPicPr>
      </xdr:nvPicPr>
      <xdr:blipFill>
        <a:blip r:embed="rId1"/>
        <a:stretch>
          <a:fillRect/>
        </a:stretch>
      </xdr:blipFill>
      <xdr:spPr>
        <a:xfrm>
          <a:off x="3733800" y="0"/>
          <a:ext cx="18954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52</xdr:row>
      <xdr:rowOff>0</xdr:rowOff>
    </xdr:from>
    <xdr:to>
      <xdr:col>12</xdr:col>
      <xdr:colOff>9525</xdr:colOff>
      <xdr:row>52</xdr:row>
      <xdr:rowOff>0</xdr:rowOff>
    </xdr:to>
    <xdr:sp>
      <xdr:nvSpPr>
        <xdr:cNvPr id="1" name="AutoShape 88" hidden="1"/>
        <xdr:cNvSpPr>
          <a:spLocks/>
        </xdr:cNvSpPr>
      </xdr:nvSpPr>
      <xdr:spPr>
        <a:xfrm>
          <a:off x="12553950" y="10144125"/>
          <a:ext cx="1419225" cy="0"/>
        </a:xfrm>
        <a:prstGeom prst="wedgeRoundRectCallout">
          <a:avLst>
            <a:gd name="adj1" fmla="val -129865"/>
            <a:gd name="adj2" fmla="val -59060"/>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Enter your mfg sites EDI address or DUNS# with qualifier. </a:t>
          </a:r>
        </a:p>
      </xdr:txBody>
    </xdr:sp>
    <xdr:clientData/>
  </xdr:twoCellAnchor>
  <xdr:twoCellAnchor>
    <xdr:from>
      <xdr:col>6</xdr:col>
      <xdr:colOff>1447800</xdr:colOff>
      <xdr:row>86</xdr:row>
      <xdr:rowOff>47625</xdr:rowOff>
    </xdr:from>
    <xdr:to>
      <xdr:col>9</xdr:col>
      <xdr:colOff>180975</xdr:colOff>
      <xdr:row>88</xdr:row>
      <xdr:rowOff>152400</xdr:rowOff>
    </xdr:to>
    <xdr:sp>
      <xdr:nvSpPr>
        <xdr:cNvPr id="2" name="AutoShape91" hidden="1"/>
        <xdr:cNvSpPr>
          <a:spLocks/>
        </xdr:cNvSpPr>
      </xdr:nvSpPr>
      <xdr:spPr>
        <a:xfrm>
          <a:off x="9934575" y="10191750"/>
          <a:ext cx="2324100" cy="571500"/>
        </a:xfrm>
        <a:prstGeom prst="wedgeRoundRectCallout">
          <a:avLst>
            <a:gd name="adj1" fmla="val 17226"/>
            <a:gd name="adj2" fmla="val 101513"/>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message type: either D97A or D96A (not both) by clicking on the drop down box</a:t>
          </a:r>
        </a:p>
      </xdr:txBody>
    </xdr:sp>
    <xdr:clientData/>
  </xdr:twoCellAnchor>
  <xdr:twoCellAnchor>
    <xdr:from>
      <xdr:col>5</xdr:col>
      <xdr:colOff>276225</xdr:colOff>
      <xdr:row>50</xdr:row>
      <xdr:rowOff>133350</xdr:rowOff>
    </xdr:from>
    <xdr:to>
      <xdr:col>6</xdr:col>
      <xdr:colOff>1752600</xdr:colOff>
      <xdr:row>52</xdr:row>
      <xdr:rowOff>0</xdr:rowOff>
    </xdr:to>
    <xdr:sp>
      <xdr:nvSpPr>
        <xdr:cNvPr id="3" name="AutoShape95" hidden="1"/>
        <xdr:cNvSpPr>
          <a:spLocks/>
        </xdr:cNvSpPr>
      </xdr:nvSpPr>
      <xdr:spPr>
        <a:xfrm>
          <a:off x="8296275" y="9810750"/>
          <a:ext cx="1943100" cy="333375"/>
        </a:xfrm>
        <a:prstGeom prst="wedgeRoundRectCallout">
          <a:avLst>
            <a:gd name="adj1" fmla="val -77615"/>
            <a:gd name="adj2" fmla="val 97592"/>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In North America perimeter, Suppliers with no EDI-ability must connect via Covisint Supplier Connect.</a:t>
          </a:r>
        </a:p>
      </xdr:txBody>
    </xdr:sp>
    <xdr:clientData/>
  </xdr:twoCellAnchor>
  <xdr:twoCellAnchor>
    <xdr:from>
      <xdr:col>6</xdr:col>
      <xdr:colOff>1409700</xdr:colOff>
      <xdr:row>52</xdr:row>
      <xdr:rowOff>123825</xdr:rowOff>
    </xdr:from>
    <xdr:to>
      <xdr:col>7</xdr:col>
      <xdr:colOff>542925</xdr:colOff>
      <xdr:row>55</xdr:row>
      <xdr:rowOff>9525</xdr:rowOff>
    </xdr:to>
    <xdr:sp>
      <xdr:nvSpPr>
        <xdr:cNvPr id="4" name="AutoShapeOFTP" hidden="1"/>
        <xdr:cNvSpPr>
          <a:spLocks/>
        </xdr:cNvSpPr>
      </xdr:nvSpPr>
      <xdr:spPr>
        <a:xfrm>
          <a:off x="9896475" y="10144125"/>
          <a:ext cx="1628775" cy="0"/>
        </a:xfrm>
        <a:prstGeom prst="wedgeRoundRectCallout">
          <a:avLst>
            <a:gd name="adj1" fmla="val 32986"/>
            <a:gd name="adj2" fmla="val 92939"/>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OFTP type by clicking on the drop down box (</a:t>
          </a:r>
          <a:r>
            <a:rPr lang="en-US" cap="none" sz="1000" b="1" i="0" u="none" baseline="0">
              <a:solidFill>
                <a:srgbClr val="000000"/>
              </a:solidFill>
              <a:latin typeface="Calibri"/>
              <a:ea typeface="Calibri"/>
              <a:cs typeface="Calibri"/>
            </a:rPr>
            <a:t>only 1 option )</a:t>
          </a:r>
        </a:p>
      </xdr:txBody>
    </xdr:sp>
    <xdr:clientData/>
  </xdr:twoCellAnchor>
  <xdr:twoCellAnchor>
    <xdr:from>
      <xdr:col>1</xdr:col>
      <xdr:colOff>238125</xdr:colOff>
      <xdr:row>0</xdr:row>
      <xdr:rowOff>95250</xdr:rowOff>
    </xdr:from>
    <xdr:to>
      <xdr:col>3</xdr:col>
      <xdr:colOff>400050</xdr:colOff>
      <xdr:row>3</xdr:row>
      <xdr:rowOff>133350</xdr:rowOff>
    </xdr:to>
    <xdr:pic>
      <xdr:nvPicPr>
        <xdr:cNvPr id="5" name="Picture 12" descr="image001"/>
        <xdr:cNvPicPr preferRelativeResize="1">
          <a:picLocks noChangeAspect="1"/>
        </xdr:cNvPicPr>
      </xdr:nvPicPr>
      <xdr:blipFill>
        <a:blip r:embed="rId1"/>
        <a:stretch>
          <a:fillRect/>
        </a:stretch>
      </xdr:blipFill>
      <xdr:spPr>
        <a:xfrm>
          <a:off x="238125" y="95250"/>
          <a:ext cx="33909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i@faurecia.com" TargetMode="External" /><Relationship Id="rId2" Type="http://schemas.openxmlformats.org/officeDocument/2006/relationships/hyperlink" Target="mailto:edi@faurecia.com" TargetMode="External" /><Relationship Id="rId3" Type="http://schemas.openxmlformats.org/officeDocument/2006/relationships/hyperlink" Target="http://edi.faurecia.com/"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33"/>
  <sheetViews>
    <sheetView showGridLines="0" workbookViewId="0" topLeftCell="A1">
      <selection activeCell="D15" sqref="D15"/>
    </sheetView>
  </sheetViews>
  <sheetFormatPr defaultColWidth="11.421875" defaultRowHeight="15"/>
  <cols>
    <col min="1" max="1" width="23.140625" style="244" customWidth="1"/>
    <col min="2" max="2" width="73.140625" style="228" customWidth="1"/>
    <col min="3" max="3" width="10.57421875" style="228" customWidth="1"/>
    <col min="4" max="16384" width="11.421875" style="228" customWidth="1"/>
  </cols>
  <sheetData>
    <row r="1" ht="16.5">
      <c r="A1" s="227"/>
    </row>
    <row r="2" spans="1:2" ht="21.75" customHeight="1">
      <c r="A2" s="250" t="s">
        <v>891</v>
      </c>
      <c r="B2" s="250"/>
    </row>
    <row r="3" ht="16.5">
      <c r="A3" s="229"/>
    </row>
    <row r="4" ht="49.5" customHeight="1" thickBot="1">
      <c r="A4" s="230"/>
    </row>
    <row r="5" spans="1:2" s="233" customFormat="1" ht="17.25" thickBot="1">
      <c r="A5" s="231" t="s">
        <v>892</v>
      </c>
      <c r="B5" s="232" t="s">
        <v>750</v>
      </c>
    </row>
    <row r="6" spans="1:2" s="233" customFormat="1" ht="16.5">
      <c r="A6" s="251" t="s">
        <v>751</v>
      </c>
      <c r="B6" s="253" t="s">
        <v>764</v>
      </c>
    </row>
    <row r="7" spans="1:2" ht="16.5">
      <c r="A7" s="252"/>
      <c r="B7" s="254"/>
    </row>
    <row r="8" spans="1:2" ht="16.5">
      <c r="A8" s="255" t="s">
        <v>752</v>
      </c>
      <c r="B8" s="256" t="s">
        <v>893</v>
      </c>
    </row>
    <row r="9" spans="1:2" ht="16.5">
      <c r="A9" s="255"/>
      <c r="B9" s="256"/>
    </row>
    <row r="10" spans="1:2" ht="16.5">
      <c r="A10" s="252" t="s">
        <v>753</v>
      </c>
      <c r="B10" s="234" t="s">
        <v>754</v>
      </c>
    </row>
    <row r="11" spans="1:2" ht="16.5">
      <c r="A11" s="252"/>
      <c r="B11" s="234" t="s">
        <v>755</v>
      </c>
    </row>
    <row r="12" spans="1:2" ht="16.5">
      <c r="A12" s="255" t="s">
        <v>756</v>
      </c>
      <c r="B12" s="235" t="s">
        <v>763</v>
      </c>
    </row>
    <row r="13" spans="1:2" ht="27">
      <c r="A13" s="255"/>
      <c r="B13" s="235" t="s">
        <v>757</v>
      </c>
    </row>
    <row r="14" spans="1:2" ht="16.5">
      <c r="A14" s="236" t="s">
        <v>758</v>
      </c>
      <c r="B14" s="237" t="s">
        <v>894</v>
      </c>
    </row>
    <row r="15" spans="1:2" ht="16.5">
      <c r="A15" s="255" t="s">
        <v>759</v>
      </c>
      <c r="B15" s="235" t="s">
        <v>895</v>
      </c>
    </row>
    <row r="16" spans="1:2" ht="16.5">
      <c r="A16" s="255"/>
      <c r="B16" s="235" t="s">
        <v>651</v>
      </c>
    </row>
    <row r="17" spans="1:2" ht="16.5">
      <c r="A17" s="252" t="s">
        <v>760</v>
      </c>
      <c r="B17" s="234" t="s">
        <v>896</v>
      </c>
    </row>
    <row r="18" spans="1:2" ht="16.5">
      <c r="A18" s="252"/>
      <c r="B18" s="238" t="s">
        <v>897</v>
      </c>
    </row>
    <row r="19" spans="1:2" ht="16.5">
      <c r="A19" s="252"/>
      <c r="B19" s="239"/>
    </row>
    <row r="20" spans="1:2" ht="16.5">
      <c r="A20" s="255" t="s">
        <v>898</v>
      </c>
      <c r="B20" s="235" t="s">
        <v>899</v>
      </c>
    </row>
    <row r="21" spans="1:2" ht="16.5">
      <c r="A21" s="255"/>
      <c r="B21" s="235" t="s">
        <v>651</v>
      </c>
    </row>
    <row r="22" spans="1:2" ht="16.5">
      <c r="A22" s="252" t="s">
        <v>761</v>
      </c>
      <c r="B22" s="234" t="s">
        <v>899</v>
      </c>
    </row>
    <row r="23" spans="1:2" ht="16.5">
      <c r="A23" s="252"/>
      <c r="B23" s="234" t="s">
        <v>651</v>
      </c>
    </row>
    <row r="24" spans="1:2" ht="16.5">
      <c r="A24" s="255" t="s">
        <v>900</v>
      </c>
      <c r="B24" s="256" t="s">
        <v>901</v>
      </c>
    </row>
    <row r="25" spans="1:2" ht="23.25" customHeight="1" thickBot="1">
      <c r="A25" s="259"/>
      <c r="B25" s="257"/>
    </row>
    <row r="26" spans="1:2" s="242" customFormat="1" ht="17.25">
      <c r="A26" s="240"/>
      <c r="B26" s="241"/>
    </row>
    <row r="27" s="242" customFormat="1" ht="16.5">
      <c r="A27" s="243"/>
    </row>
    <row r="28" ht="16.5">
      <c r="B28" s="245"/>
    </row>
    <row r="32" spans="1:2" ht="18" customHeight="1">
      <c r="A32" s="258" t="s">
        <v>762</v>
      </c>
      <c r="B32" s="258"/>
    </row>
    <row r="33" ht="16.5">
      <c r="B33" s="246" t="s">
        <v>902</v>
      </c>
    </row>
  </sheetData>
  <sheetProtection/>
  <mergeCells count="14">
    <mergeCell ref="B24:B25"/>
    <mergeCell ref="A32:B32"/>
    <mergeCell ref="A12:A13"/>
    <mergeCell ref="A15:A16"/>
    <mergeCell ref="A17:A19"/>
    <mergeCell ref="A20:A21"/>
    <mergeCell ref="A22:A23"/>
    <mergeCell ref="A24:A25"/>
    <mergeCell ref="A2:B2"/>
    <mergeCell ref="A6:A7"/>
    <mergeCell ref="B6:B7"/>
    <mergeCell ref="A8:A9"/>
    <mergeCell ref="B8:B9"/>
    <mergeCell ref="A10:A11"/>
  </mergeCells>
  <printOptions/>
  <pageMargins left="0.25" right="0.25" top="0.75" bottom="0.75" header="0.3" footer="0.3"/>
  <pageSetup horizontalDpi="600" verticalDpi="600" orientation="portrait" paperSize="9" r:id="rId2"/>
  <headerFooter>
    <oddFooter>&amp;L&amp;"Century Gothic,Regular"&amp;8&amp;K03+000Please check you have the latest working version. 
Internal.&amp;C&amp;"Century Gothic,Regular"&amp;8&amp;K03+000page &amp;P/&amp;N&amp;"-,Regular"&amp;11&amp;K01+000
&amp;R&amp;"Century Gothic,Regular"&amp;9&amp;K03+000Property of Faurecia
FAU-F-LSG-2027-Issue03-01/19</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IV358"/>
  <sheetViews>
    <sheetView showGridLines="0" tabSelected="1" zoomScale="80" zoomScaleNormal="80" zoomScalePageLayoutView="0" workbookViewId="0" topLeftCell="B1">
      <selection activeCell="E24" sqref="E24:G27"/>
    </sheetView>
  </sheetViews>
  <sheetFormatPr defaultColWidth="9.140625" defaultRowHeight="15"/>
  <cols>
    <col min="1" max="1" width="10.00390625" style="34" hidden="1" customWidth="1"/>
    <col min="2" max="2" width="15.421875" style="20" customWidth="1"/>
    <col min="3" max="3" width="33.00390625" style="20" customWidth="1"/>
    <col min="4" max="4" width="43.28125" style="20" customWidth="1"/>
    <col min="5" max="5" width="28.57421875" style="20" customWidth="1"/>
    <col min="6" max="6" width="7.00390625" style="20" customWidth="1"/>
    <col min="7" max="7" width="37.421875" style="20" customWidth="1"/>
    <col min="8" max="8" width="8.421875" style="20" customWidth="1"/>
    <col min="9" max="9" width="8.00390625" style="20" customWidth="1"/>
    <col min="10" max="10" width="9.00390625" style="20" customWidth="1"/>
    <col min="11" max="11" width="6.421875" style="20" bestFit="1" customWidth="1"/>
    <col min="12" max="12" width="13.00390625" style="20" customWidth="1"/>
    <col min="13" max="13" width="7.140625" style="34" hidden="1" customWidth="1"/>
    <col min="14" max="14" width="10.7109375" style="34" hidden="1" customWidth="1"/>
    <col min="15" max="15" width="8.7109375" style="34" hidden="1" customWidth="1"/>
    <col min="16" max="16" width="11.28125" style="34" hidden="1" customWidth="1"/>
    <col min="17" max="17" width="8.28125" style="34" hidden="1" customWidth="1"/>
    <col min="18" max="19" width="8.421875" style="34" hidden="1" customWidth="1"/>
    <col min="20" max="20" width="2.28125" style="34" hidden="1" customWidth="1"/>
    <col min="21" max="21" width="8.8515625" style="20" hidden="1" customWidth="1"/>
    <col min="22" max="22" width="7.28125" style="20" hidden="1" customWidth="1"/>
    <col min="23" max="23" width="15.57421875" style="20" hidden="1" customWidth="1"/>
    <col min="24" max="24" width="6.28125" style="20" hidden="1" customWidth="1"/>
    <col min="25" max="25" width="4.140625" style="20" hidden="1" customWidth="1"/>
    <col min="26" max="26" width="4.00390625" style="20" hidden="1" customWidth="1"/>
    <col min="27" max="27" width="4.8515625" style="34" hidden="1" customWidth="1"/>
    <col min="28" max="28" width="5.8515625" style="34" hidden="1" customWidth="1"/>
    <col min="29" max="30" width="0" style="20" hidden="1" customWidth="1"/>
    <col min="31" max="16384" width="9.140625" style="20" customWidth="1"/>
  </cols>
  <sheetData>
    <row r="1" spans="2:27" ht="25.5">
      <c r="B1" s="35"/>
      <c r="D1" s="14"/>
      <c r="F1" s="35"/>
      <c r="G1" s="14"/>
      <c r="H1" s="14"/>
      <c r="I1" s="14"/>
      <c r="J1" s="14"/>
      <c r="K1" s="14"/>
      <c r="L1" s="14"/>
      <c r="M1" s="9"/>
      <c r="N1" s="9"/>
      <c r="O1" s="9"/>
      <c r="P1" s="9"/>
      <c r="Q1" s="9"/>
      <c r="R1" s="9"/>
      <c r="S1" s="9"/>
      <c r="T1" s="9"/>
      <c r="U1" s="14"/>
      <c r="V1" s="14"/>
      <c r="W1" s="14"/>
      <c r="AA1" s="36" t="s">
        <v>0</v>
      </c>
    </row>
    <row r="2" spans="2:27" ht="16.5">
      <c r="B2" s="14"/>
      <c r="C2" s="14"/>
      <c r="D2" s="14"/>
      <c r="E2" s="14"/>
      <c r="F2" s="14"/>
      <c r="G2" s="14"/>
      <c r="H2" s="14"/>
      <c r="I2" s="14"/>
      <c r="J2" s="14"/>
      <c r="K2" s="14"/>
      <c r="L2" s="14"/>
      <c r="M2" s="9"/>
      <c r="N2" s="9"/>
      <c r="O2" s="9"/>
      <c r="P2" s="9"/>
      <c r="Q2" s="9"/>
      <c r="R2" s="9"/>
      <c r="S2" s="9"/>
      <c r="T2" s="9"/>
      <c r="U2" s="14"/>
      <c r="V2" s="14"/>
      <c r="W2" s="14"/>
      <c r="AA2" s="37" t="s">
        <v>1</v>
      </c>
    </row>
    <row r="3" spans="2:23" ht="20.25">
      <c r="B3" s="38"/>
      <c r="C3" s="38"/>
      <c r="D3" s="14"/>
      <c r="F3" s="38"/>
      <c r="G3" s="39" t="s">
        <v>2</v>
      </c>
      <c r="H3" s="14"/>
      <c r="I3" s="14"/>
      <c r="J3" s="14"/>
      <c r="K3" s="14"/>
      <c r="L3" s="14"/>
      <c r="M3" s="9"/>
      <c r="N3" s="9"/>
      <c r="O3" s="9"/>
      <c r="P3" s="9"/>
      <c r="Q3" s="9"/>
      <c r="R3" s="9"/>
      <c r="S3" s="9"/>
      <c r="T3" s="9"/>
      <c r="U3" s="14"/>
      <c r="V3" s="14"/>
      <c r="W3" s="14"/>
    </row>
    <row r="4" spans="2:23" ht="16.5">
      <c r="B4" s="40"/>
      <c r="C4" s="41"/>
      <c r="D4" s="41"/>
      <c r="E4" s="14"/>
      <c r="F4" s="14"/>
      <c r="G4" s="39" t="s">
        <v>3</v>
      </c>
      <c r="H4" s="14"/>
      <c r="I4" s="14"/>
      <c r="J4" s="14"/>
      <c r="K4" s="14"/>
      <c r="L4" s="14"/>
      <c r="M4" s="9"/>
      <c r="N4" s="9"/>
      <c r="O4" s="9"/>
      <c r="P4" s="9"/>
      <c r="Q4" s="9"/>
      <c r="R4" s="9"/>
      <c r="S4" s="9"/>
      <c r="T4" s="9"/>
      <c r="U4" s="14"/>
      <c r="V4" s="14"/>
      <c r="W4" s="14"/>
    </row>
    <row r="5" spans="2:23" ht="16.5">
      <c r="B5" s="40"/>
      <c r="C5" s="14"/>
      <c r="D5" s="41"/>
      <c r="E5" s="14"/>
      <c r="F5" s="14"/>
      <c r="G5" s="42" t="s">
        <v>688</v>
      </c>
      <c r="H5" s="248"/>
      <c r="I5" s="14"/>
      <c r="J5" s="14"/>
      <c r="K5" s="14"/>
      <c r="L5" s="14"/>
      <c r="M5" s="9"/>
      <c r="N5" s="9"/>
      <c r="O5" s="9"/>
      <c r="P5" s="9"/>
      <c r="Q5" s="9"/>
      <c r="R5" s="9"/>
      <c r="S5" s="9"/>
      <c r="T5" s="9"/>
      <c r="U5" s="14"/>
      <c r="V5" s="14"/>
      <c r="W5" s="14"/>
    </row>
    <row r="6" spans="2:23" ht="25.5">
      <c r="B6" s="40"/>
      <c r="C6" s="43" t="s">
        <v>600</v>
      </c>
      <c r="D6" s="14"/>
      <c r="E6" s="14"/>
      <c r="F6" s="14"/>
      <c r="G6" s="42" t="s">
        <v>689</v>
      </c>
      <c r="H6" s="248"/>
      <c r="I6" s="14"/>
      <c r="J6" s="14"/>
      <c r="K6" s="14"/>
      <c r="L6" s="14"/>
      <c r="M6" s="9"/>
      <c r="N6" s="9"/>
      <c r="O6" s="9"/>
      <c r="P6" s="9"/>
      <c r="Q6" s="9"/>
      <c r="R6" s="9"/>
      <c r="S6" s="9"/>
      <c r="T6" s="9"/>
      <c r="U6" s="14"/>
      <c r="V6" s="14"/>
      <c r="W6" s="14"/>
    </row>
    <row r="7" spans="2:23" ht="16.5">
      <c r="B7" s="40"/>
      <c r="C7" s="14"/>
      <c r="D7" s="14"/>
      <c r="E7" s="14"/>
      <c r="F7" s="14"/>
      <c r="G7" s="42" t="s">
        <v>690</v>
      </c>
      <c r="H7" s="248"/>
      <c r="I7" s="14"/>
      <c r="J7" s="14"/>
      <c r="K7" s="14"/>
      <c r="L7" s="14"/>
      <c r="M7" s="9"/>
      <c r="N7" s="9"/>
      <c r="O7" s="9"/>
      <c r="P7" s="9"/>
      <c r="Q7" s="9"/>
      <c r="R7" s="9"/>
      <c r="S7" s="9"/>
      <c r="T7" s="9"/>
      <c r="U7" s="14"/>
      <c r="V7" s="14"/>
      <c r="W7" s="14"/>
    </row>
    <row r="8" spans="3:23" ht="16.5">
      <c r="C8" s="14"/>
      <c r="D8" s="14"/>
      <c r="E8" s="14"/>
      <c r="F8" s="14"/>
      <c r="G8" s="42" t="s">
        <v>691</v>
      </c>
      <c r="H8" s="248"/>
      <c r="I8" s="14"/>
      <c r="J8" s="14"/>
      <c r="K8" s="14"/>
      <c r="L8" s="14"/>
      <c r="M8" s="9"/>
      <c r="N8" s="9"/>
      <c r="O8" s="9"/>
      <c r="P8" s="9"/>
      <c r="Q8" s="9"/>
      <c r="R8" s="9"/>
      <c r="S8" s="9"/>
      <c r="T8" s="9"/>
      <c r="U8" s="14"/>
      <c r="V8" s="14"/>
      <c r="W8" s="14"/>
    </row>
    <row r="9" spans="3:23" ht="16.5">
      <c r="C9" s="14"/>
      <c r="D9" s="14"/>
      <c r="E9" s="14"/>
      <c r="F9" s="14"/>
      <c r="G9" s="42" t="s">
        <v>692</v>
      </c>
      <c r="H9" s="248"/>
      <c r="I9" s="14"/>
      <c r="J9" s="14"/>
      <c r="K9" s="14"/>
      <c r="L9" s="14"/>
      <c r="M9" s="9"/>
      <c r="N9" s="9"/>
      <c r="O9" s="9"/>
      <c r="P9" s="9"/>
      <c r="Q9" s="9"/>
      <c r="R9" s="9"/>
      <c r="S9" s="9"/>
      <c r="T9" s="9"/>
      <c r="U9" s="14"/>
      <c r="V9" s="14"/>
      <c r="W9" s="14"/>
    </row>
    <row r="10" spans="3:23" ht="16.5">
      <c r="C10" s="14"/>
      <c r="D10" s="14"/>
      <c r="E10" s="14"/>
      <c r="F10" s="14"/>
      <c r="G10" s="14"/>
      <c r="H10" s="14"/>
      <c r="I10" s="14"/>
      <c r="J10" s="14"/>
      <c r="K10" s="14"/>
      <c r="L10" s="14"/>
      <c r="M10" s="9"/>
      <c r="N10" s="9"/>
      <c r="O10" s="9"/>
      <c r="P10" s="9"/>
      <c r="Q10" s="9"/>
      <c r="R10" s="9"/>
      <c r="S10" s="9"/>
      <c r="T10" s="9"/>
      <c r="U10" s="14"/>
      <c r="V10" s="14"/>
      <c r="W10" s="14"/>
    </row>
    <row r="11" spans="2:23" ht="16.5">
      <c r="B11" s="40"/>
      <c r="C11" s="14"/>
      <c r="D11" s="14"/>
      <c r="E11" s="14"/>
      <c r="F11" s="14"/>
      <c r="G11" s="14"/>
      <c r="I11" s="14"/>
      <c r="J11" s="14"/>
      <c r="K11" s="14"/>
      <c r="L11" s="14"/>
      <c r="M11" s="9"/>
      <c r="N11" s="9"/>
      <c r="O11" s="9"/>
      <c r="P11" s="9"/>
      <c r="Q11" s="9"/>
      <c r="R11" s="9"/>
      <c r="S11" s="9"/>
      <c r="T11" s="9"/>
      <c r="U11" s="14"/>
      <c r="V11" s="14"/>
      <c r="W11" s="14"/>
    </row>
    <row r="12" spans="2:23" ht="20.25">
      <c r="B12" s="44" t="s">
        <v>4</v>
      </c>
      <c r="C12" s="14"/>
      <c r="D12" s="14"/>
      <c r="E12" s="14"/>
      <c r="F12" s="14"/>
      <c r="G12" s="14"/>
      <c r="H12" s="14"/>
      <c r="I12" s="14"/>
      <c r="J12" s="14"/>
      <c r="K12" s="14"/>
      <c r="L12" s="14"/>
      <c r="M12" s="9"/>
      <c r="N12" s="9"/>
      <c r="O12" s="9"/>
      <c r="P12" s="9"/>
      <c r="Q12" s="9"/>
      <c r="R12" s="9"/>
      <c r="S12" s="9"/>
      <c r="T12" s="9"/>
      <c r="U12" s="14"/>
      <c r="V12" s="14"/>
      <c r="W12" s="14"/>
    </row>
    <row r="13" spans="2:23" ht="16.5">
      <c r="B13" s="45" t="s">
        <v>798</v>
      </c>
      <c r="C13" s="14"/>
      <c r="D13" s="14"/>
      <c r="E13" s="14"/>
      <c r="F13" s="14"/>
      <c r="G13" s="14"/>
      <c r="I13" s="14"/>
      <c r="J13" s="14"/>
      <c r="K13" s="14"/>
      <c r="L13" s="14"/>
      <c r="M13" s="9"/>
      <c r="N13" s="9"/>
      <c r="O13" s="9"/>
      <c r="P13" s="9"/>
      <c r="Q13" s="9"/>
      <c r="R13" s="9"/>
      <c r="S13" s="9"/>
      <c r="T13" s="9"/>
      <c r="U13" s="14"/>
      <c r="V13" s="14"/>
      <c r="W13" s="14"/>
    </row>
    <row r="14" spans="2:23" ht="16.5">
      <c r="B14" s="45" t="s">
        <v>799</v>
      </c>
      <c r="D14" s="14"/>
      <c r="E14" s="14"/>
      <c r="F14" s="14"/>
      <c r="G14" s="14"/>
      <c r="H14" s="14"/>
      <c r="I14" s="14"/>
      <c r="J14" s="14"/>
      <c r="K14" s="14"/>
      <c r="L14" s="14"/>
      <c r="M14" s="9"/>
      <c r="N14" s="9"/>
      <c r="O14" s="9"/>
      <c r="P14" s="9"/>
      <c r="Q14" s="9"/>
      <c r="R14" s="9"/>
      <c r="S14" s="9"/>
      <c r="T14" s="9"/>
      <c r="U14" s="14"/>
      <c r="V14" s="14"/>
      <c r="W14" s="14"/>
    </row>
    <row r="15" spans="3:23" ht="16.5">
      <c r="C15" s="14"/>
      <c r="D15" s="14"/>
      <c r="E15" s="14"/>
      <c r="F15" s="14"/>
      <c r="G15" s="14"/>
      <c r="H15" s="14"/>
      <c r="I15" s="14"/>
      <c r="J15" s="14"/>
      <c r="K15" s="14"/>
      <c r="L15" s="14"/>
      <c r="M15" s="9"/>
      <c r="N15" s="9"/>
      <c r="O15" s="9"/>
      <c r="P15" s="9"/>
      <c r="Q15" s="9"/>
      <c r="R15" s="9"/>
      <c r="S15" s="9"/>
      <c r="T15" s="9"/>
      <c r="U15" s="14"/>
      <c r="V15" s="14"/>
      <c r="W15" s="14"/>
    </row>
    <row r="16" spans="3:23" ht="17.25" thickBot="1">
      <c r="C16" s="14"/>
      <c r="D16" s="14"/>
      <c r="E16" s="14"/>
      <c r="F16" s="14"/>
      <c r="G16" s="14"/>
      <c r="H16" s="14"/>
      <c r="I16" s="14"/>
      <c r="J16" s="14"/>
      <c r="K16" s="14"/>
      <c r="L16" s="14"/>
      <c r="M16" s="9"/>
      <c r="N16" s="9"/>
      <c r="O16" s="9"/>
      <c r="P16" s="9"/>
      <c r="Q16" s="9"/>
      <c r="R16" s="9"/>
      <c r="S16" s="9"/>
      <c r="T16" s="9"/>
      <c r="U16" s="14"/>
      <c r="V16" s="14"/>
      <c r="W16" s="14"/>
    </row>
    <row r="17" spans="2:23" ht="21" thickBot="1">
      <c r="B17" s="45"/>
      <c r="C17" s="46" t="s">
        <v>915</v>
      </c>
      <c r="D17" s="247"/>
      <c r="E17" s="14"/>
      <c r="F17" s="14"/>
      <c r="G17" s="14"/>
      <c r="H17" s="14"/>
      <c r="I17" s="82" t="s">
        <v>919</v>
      </c>
      <c r="J17" s="14"/>
      <c r="K17" s="14"/>
      <c r="L17" s="14"/>
      <c r="M17" s="9"/>
      <c r="N17" s="9"/>
      <c r="O17" s="9"/>
      <c r="P17" s="9"/>
      <c r="Q17" s="9"/>
      <c r="R17" s="9"/>
      <c r="S17" s="9"/>
      <c r="T17" s="9"/>
      <c r="U17" s="14"/>
      <c r="V17" s="14"/>
      <c r="W17" s="14"/>
    </row>
    <row r="18" spans="2:23" ht="18">
      <c r="B18" s="45"/>
      <c r="C18" s="14"/>
      <c r="D18" s="14"/>
      <c r="E18" s="14"/>
      <c r="F18" s="14"/>
      <c r="G18" s="14"/>
      <c r="H18" s="14"/>
      <c r="I18" s="82" t="s">
        <v>921</v>
      </c>
      <c r="J18" s="14"/>
      <c r="K18" s="14"/>
      <c r="L18" s="14"/>
      <c r="M18" s="9"/>
      <c r="N18" s="9"/>
      <c r="O18" s="9"/>
      <c r="P18" s="9"/>
      <c r="Q18" s="9"/>
      <c r="R18" s="9"/>
      <c r="S18" s="9"/>
      <c r="T18" s="9"/>
      <c r="U18" s="14"/>
      <c r="V18" s="14"/>
      <c r="W18" s="14"/>
    </row>
    <row r="19" spans="2:23" ht="18">
      <c r="B19" s="45"/>
      <c r="C19" s="14"/>
      <c r="D19" s="14"/>
      <c r="E19" s="14"/>
      <c r="F19" s="14"/>
      <c r="G19" s="14"/>
      <c r="H19" s="14"/>
      <c r="I19" s="82" t="s">
        <v>920</v>
      </c>
      <c r="J19" s="14"/>
      <c r="K19" s="14"/>
      <c r="L19" s="14"/>
      <c r="M19" s="9"/>
      <c r="N19" s="9"/>
      <c r="O19" s="9"/>
      <c r="P19" s="9"/>
      <c r="Q19" s="9"/>
      <c r="R19" s="9"/>
      <c r="S19" s="9"/>
      <c r="T19" s="9"/>
      <c r="U19" s="14"/>
      <c r="V19" s="14"/>
      <c r="W19" s="14"/>
    </row>
    <row r="20" spans="2:23" ht="23.25" customHeight="1" thickBot="1">
      <c r="B20" s="46" t="s">
        <v>5</v>
      </c>
      <c r="D20" s="41"/>
      <c r="E20" s="47"/>
      <c r="F20" s="41"/>
      <c r="G20" s="48"/>
      <c r="H20" s="48"/>
      <c r="I20" s="14"/>
      <c r="J20" s="14"/>
      <c r="K20" s="14"/>
      <c r="L20" s="14"/>
      <c r="M20" s="9"/>
      <c r="N20" s="9"/>
      <c r="O20" s="9"/>
      <c r="P20" s="9"/>
      <c r="Q20" s="9"/>
      <c r="R20" s="9"/>
      <c r="S20" s="9"/>
      <c r="T20" s="9"/>
      <c r="U20" s="14"/>
      <c r="V20" s="14"/>
      <c r="W20" s="14"/>
    </row>
    <row r="21" spans="2:23" ht="17.25" thickBot="1">
      <c r="B21" s="40"/>
      <c r="C21" s="14"/>
      <c r="D21" s="49" t="s">
        <v>6</v>
      </c>
      <c r="E21" s="14"/>
      <c r="F21" s="50"/>
      <c r="G21" s="14"/>
      <c r="H21" s="14"/>
      <c r="I21" s="14"/>
      <c r="J21" s="14"/>
      <c r="K21" s="14"/>
      <c r="L21" s="14"/>
      <c r="M21" s="9"/>
      <c r="N21" s="9"/>
      <c r="O21" s="9"/>
      <c r="P21" s="9"/>
      <c r="Q21" s="9"/>
      <c r="R21" s="9"/>
      <c r="S21" s="9"/>
      <c r="T21" s="9"/>
      <c r="U21" s="14"/>
      <c r="V21" s="14"/>
      <c r="W21" s="14"/>
    </row>
    <row r="22" spans="2:23" ht="17.25" thickBot="1">
      <c r="B22" s="410" t="s">
        <v>7</v>
      </c>
      <c r="C22" s="411"/>
      <c r="D22" s="51"/>
      <c r="E22" s="14"/>
      <c r="F22" s="14"/>
      <c r="G22" s="14"/>
      <c r="H22" s="14"/>
      <c r="I22" s="52"/>
      <c r="K22" s="14"/>
      <c r="L22" s="14"/>
      <c r="M22" s="9"/>
      <c r="N22" s="9"/>
      <c r="O22" s="9"/>
      <c r="P22" s="9"/>
      <c r="Q22" s="9"/>
      <c r="R22" s="9"/>
      <c r="S22" s="9"/>
      <c r="T22" s="9"/>
      <c r="U22" s="14"/>
      <c r="V22" s="14"/>
      <c r="W22" s="14"/>
    </row>
    <row r="23" spans="2:23" ht="18.75" thickBot="1">
      <c r="B23" s="53"/>
      <c r="C23" s="54"/>
      <c r="D23" s="14"/>
      <c r="E23" s="14"/>
      <c r="F23" s="14"/>
      <c r="G23" s="14"/>
      <c r="H23" s="14"/>
      <c r="I23" s="55" t="s">
        <v>733</v>
      </c>
      <c r="J23" s="14"/>
      <c r="K23" s="14"/>
      <c r="L23" s="14"/>
      <c r="M23" s="9"/>
      <c r="N23" s="9"/>
      <c r="O23" s="9"/>
      <c r="P23" s="9"/>
      <c r="Q23" s="9"/>
      <c r="R23" s="9"/>
      <c r="S23" s="9"/>
      <c r="T23" s="9"/>
      <c r="U23" s="14"/>
      <c r="V23" s="14"/>
      <c r="W23" s="14"/>
    </row>
    <row r="24" spans="2:23" ht="18" thickBot="1" thickTop="1">
      <c r="B24" s="395" t="s">
        <v>8</v>
      </c>
      <c r="C24" s="296"/>
      <c r="D24" s="56" t="s">
        <v>9</v>
      </c>
      <c r="E24" s="398"/>
      <c r="F24" s="399"/>
      <c r="G24" s="400"/>
      <c r="H24" s="14"/>
      <c r="I24" s="57" t="s">
        <v>696</v>
      </c>
      <c r="J24" s="14"/>
      <c r="K24" s="14"/>
      <c r="L24" s="14"/>
      <c r="M24" s="9"/>
      <c r="N24" s="9"/>
      <c r="O24" s="9"/>
      <c r="P24" s="9"/>
      <c r="Q24" s="9"/>
      <c r="R24" s="9"/>
      <c r="S24" s="9"/>
      <c r="T24" s="9"/>
      <c r="U24" s="14"/>
      <c r="V24" s="14"/>
      <c r="W24" s="14"/>
    </row>
    <row r="25" spans="2:23" ht="16.5" customHeight="1">
      <c r="B25" s="396"/>
      <c r="C25" s="297"/>
      <c r="D25" s="58" t="s">
        <v>10</v>
      </c>
      <c r="E25" s="294"/>
      <c r="F25" s="295"/>
      <c r="G25" s="295"/>
      <c r="H25" s="14"/>
      <c r="I25" s="59" t="s">
        <v>652</v>
      </c>
      <c r="J25" s="14"/>
      <c r="K25" s="14"/>
      <c r="L25" s="14"/>
      <c r="M25" s="9"/>
      <c r="N25" s="9"/>
      <c r="O25" s="9"/>
      <c r="P25" s="9"/>
      <c r="Q25" s="9"/>
      <c r="R25" s="9"/>
      <c r="S25" s="9"/>
      <c r="T25" s="9"/>
      <c r="U25" s="14"/>
      <c r="V25" s="14"/>
      <c r="W25" s="14"/>
    </row>
    <row r="26" spans="2:23" ht="16.5">
      <c r="B26" s="396"/>
      <c r="C26" s="297"/>
      <c r="D26" s="60" t="s">
        <v>11</v>
      </c>
      <c r="E26" s="294"/>
      <c r="F26" s="295"/>
      <c r="G26" s="295"/>
      <c r="H26" s="14"/>
      <c r="I26" s="14"/>
      <c r="J26" s="14"/>
      <c r="K26" s="14"/>
      <c r="L26" s="14"/>
      <c r="M26" s="9"/>
      <c r="N26" s="9"/>
      <c r="O26" s="9"/>
      <c r="P26" s="9"/>
      <c r="Q26" s="9"/>
      <c r="R26" s="9"/>
      <c r="S26" s="9"/>
      <c r="T26" s="9"/>
      <c r="U26" s="14"/>
      <c r="V26" s="14"/>
      <c r="W26" s="14"/>
    </row>
    <row r="27" spans="2:23" ht="16.5">
      <c r="B27" s="396"/>
      <c r="C27" s="297"/>
      <c r="D27" s="60" t="s">
        <v>12</v>
      </c>
      <c r="E27" s="401"/>
      <c r="F27" s="402"/>
      <c r="G27" s="403"/>
      <c r="H27" s="14"/>
      <c r="I27" s="14"/>
      <c r="J27" s="14"/>
      <c r="K27" s="14"/>
      <c r="L27" s="14"/>
      <c r="M27" s="9"/>
      <c r="N27" s="9"/>
      <c r="O27" s="9"/>
      <c r="P27" s="9"/>
      <c r="Q27" s="9"/>
      <c r="R27" s="9"/>
      <c r="S27" s="9"/>
      <c r="T27" s="9"/>
      <c r="U27" s="14"/>
      <c r="V27" s="14"/>
      <c r="W27" s="14"/>
    </row>
    <row r="28" spans="2:23" ht="17.25" thickBot="1">
      <c r="B28" s="397"/>
      <c r="C28" s="298"/>
      <c r="D28" s="61" t="s">
        <v>601</v>
      </c>
      <c r="E28" s="294"/>
      <c r="F28" s="295"/>
      <c r="G28" s="295"/>
      <c r="H28" s="14"/>
      <c r="I28" s="14"/>
      <c r="J28" s="14"/>
      <c r="K28" s="14"/>
      <c r="L28" s="14"/>
      <c r="M28" s="9"/>
      <c r="N28" s="9"/>
      <c r="O28" s="9"/>
      <c r="P28" s="9"/>
      <c r="Q28" s="9"/>
      <c r="R28" s="9"/>
      <c r="S28" s="9"/>
      <c r="T28" s="9"/>
      <c r="U28" s="14"/>
      <c r="V28" s="14"/>
      <c r="W28" s="14"/>
    </row>
    <row r="29" spans="2:23" ht="18" thickBot="1" thickTop="1">
      <c r="B29" s="62"/>
      <c r="E29" s="412"/>
      <c r="F29" s="412"/>
      <c r="G29" s="14"/>
      <c r="H29" s="14"/>
      <c r="I29" s="14"/>
      <c r="J29" s="14"/>
      <c r="K29" s="14"/>
      <c r="L29" s="14"/>
      <c r="M29" s="9"/>
      <c r="N29" s="9"/>
      <c r="O29" s="9"/>
      <c r="P29" s="9"/>
      <c r="Q29" s="9"/>
      <c r="R29" s="9"/>
      <c r="S29" s="9"/>
      <c r="T29" s="9"/>
      <c r="U29" s="14"/>
      <c r="V29" s="14"/>
      <c r="W29" s="14"/>
    </row>
    <row r="30" spans="2:23" ht="15.75" customHeight="1" thickBot="1">
      <c r="B30" s="420" t="s">
        <v>13</v>
      </c>
      <c r="C30" s="64" t="s">
        <v>14</v>
      </c>
      <c r="D30" s="65"/>
      <c r="E30" s="424" t="s">
        <v>613</v>
      </c>
      <c r="F30" s="425"/>
      <c r="G30" s="66" t="s">
        <v>595</v>
      </c>
      <c r="H30" s="14"/>
      <c r="I30" s="14"/>
      <c r="J30" s="14"/>
      <c r="K30" s="14"/>
      <c r="L30" s="14"/>
      <c r="M30" s="9"/>
      <c r="N30" s="9"/>
      <c r="O30" s="9"/>
      <c r="P30" s="9"/>
      <c r="Q30" s="9"/>
      <c r="R30" s="9"/>
      <c r="S30" s="9"/>
      <c r="T30" s="9"/>
      <c r="U30" s="14"/>
      <c r="V30" s="14"/>
      <c r="W30" s="14"/>
    </row>
    <row r="31" spans="2:23" ht="18" thickBot="1" thickTop="1">
      <c r="B31" s="421"/>
      <c r="C31" s="67" t="s">
        <v>17</v>
      </c>
      <c r="D31" s="68" t="s">
        <v>18</v>
      </c>
      <c r="E31" s="426" t="s">
        <v>596</v>
      </c>
      <c r="F31" s="427"/>
      <c r="G31" s="69" t="s">
        <v>597</v>
      </c>
      <c r="H31" s="14"/>
      <c r="I31" s="14"/>
      <c r="J31" s="14"/>
      <c r="K31" s="14"/>
      <c r="L31" s="14"/>
      <c r="M31" s="9"/>
      <c r="N31" s="9"/>
      <c r="O31" s="9"/>
      <c r="P31" s="9"/>
      <c r="Q31" s="9"/>
      <c r="R31" s="9"/>
      <c r="S31" s="9"/>
      <c r="T31" s="9"/>
      <c r="U31" s="14"/>
      <c r="V31" s="14"/>
      <c r="W31" s="14"/>
    </row>
    <row r="32" spans="2:23" ht="17.25" thickBot="1">
      <c r="B32" s="421"/>
      <c r="C32" s="70"/>
      <c r="D32" s="71" t="s">
        <v>709</v>
      </c>
      <c r="E32" s="428" t="s">
        <v>19</v>
      </c>
      <c r="F32" s="429"/>
      <c r="G32" s="72" t="s">
        <v>710</v>
      </c>
      <c r="H32" s="14"/>
      <c r="I32" s="14"/>
      <c r="J32" s="14"/>
      <c r="K32" s="14"/>
      <c r="L32" s="14"/>
      <c r="M32" s="9"/>
      <c r="N32" s="9"/>
      <c r="O32" s="9"/>
      <c r="P32" s="9"/>
      <c r="Q32" s="9"/>
      <c r="R32" s="9"/>
      <c r="S32" s="9"/>
      <c r="T32" s="9"/>
      <c r="U32" s="14"/>
      <c r="V32" s="14"/>
      <c r="W32" s="14"/>
    </row>
    <row r="33" spans="2:23" s="34" customFormat="1" ht="15.75" hidden="1" thickBot="1">
      <c r="B33" s="422"/>
      <c r="C33" s="73"/>
      <c r="D33" s="74" t="s">
        <v>20</v>
      </c>
      <c r="E33" s="304"/>
      <c r="F33" s="305"/>
      <c r="G33" s="77"/>
      <c r="H33" s="9"/>
      <c r="I33" s="9"/>
      <c r="J33" s="9"/>
      <c r="K33" s="9"/>
      <c r="L33" s="9"/>
      <c r="M33" s="9"/>
      <c r="N33" s="9"/>
      <c r="O33" s="9"/>
      <c r="P33" s="9"/>
      <c r="Q33" s="9"/>
      <c r="R33" s="9"/>
      <c r="S33" s="9"/>
      <c r="T33" s="9"/>
      <c r="U33" s="9"/>
      <c r="V33" s="9"/>
      <c r="W33" s="9"/>
    </row>
    <row r="34" spans="2:23" s="34" customFormat="1" ht="15.75" hidden="1" thickBot="1">
      <c r="B34" s="422"/>
      <c r="C34" s="73"/>
      <c r="D34" s="78" t="s">
        <v>21</v>
      </c>
      <c r="E34" s="75" t="s">
        <v>22</v>
      </c>
      <c r="F34" s="76"/>
      <c r="G34" s="79"/>
      <c r="H34" s="9"/>
      <c r="I34" s="9"/>
      <c r="J34" s="9"/>
      <c r="K34" s="9"/>
      <c r="L34" s="9"/>
      <c r="M34" s="9"/>
      <c r="N34" s="9"/>
      <c r="O34" s="9"/>
      <c r="P34" s="9"/>
      <c r="Q34" s="9"/>
      <c r="R34" s="9"/>
      <c r="S34" s="9"/>
      <c r="T34" s="9"/>
      <c r="U34" s="9"/>
      <c r="V34" s="9"/>
      <c r="W34" s="9"/>
    </row>
    <row r="35" spans="2:23" ht="17.25" thickBot="1">
      <c r="B35" s="423"/>
      <c r="C35" s="80"/>
      <c r="D35" s="71" t="s">
        <v>23</v>
      </c>
      <c r="E35" s="308" t="s">
        <v>24</v>
      </c>
      <c r="F35" s="309"/>
      <c r="G35" s="81" t="s">
        <v>24</v>
      </c>
      <c r="H35" s="14"/>
      <c r="I35" s="14"/>
      <c r="J35" s="14"/>
      <c r="K35" s="14"/>
      <c r="L35" s="14"/>
      <c r="M35" s="9"/>
      <c r="N35" s="9"/>
      <c r="O35" s="9"/>
      <c r="P35" s="9"/>
      <c r="Q35" s="9"/>
      <c r="R35" s="9"/>
      <c r="S35" s="9"/>
      <c r="T35" s="9"/>
      <c r="U35" s="14"/>
      <c r="V35" s="14"/>
      <c r="W35" s="14"/>
    </row>
    <row r="36" spans="2:23" ht="18" customHeight="1">
      <c r="B36" s="62"/>
      <c r="E36" s="63"/>
      <c r="F36" s="63"/>
      <c r="G36" s="14"/>
      <c r="H36" s="14"/>
      <c r="I36" s="14"/>
      <c r="J36" s="14"/>
      <c r="K36" s="14"/>
      <c r="L36" s="14"/>
      <c r="M36" s="9"/>
      <c r="N36" s="9"/>
      <c r="O36" s="9"/>
      <c r="P36" s="9"/>
      <c r="Q36" s="9"/>
      <c r="R36" s="9"/>
      <c r="S36" s="9"/>
      <c r="T36" s="9"/>
      <c r="U36" s="14"/>
      <c r="V36" s="14"/>
      <c r="W36" s="14"/>
    </row>
    <row r="37" spans="2:23" ht="21" thickBot="1">
      <c r="B37" s="44" t="s">
        <v>598</v>
      </c>
      <c r="C37" s="14"/>
      <c r="D37" s="14"/>
      <c r="E37" s="14"/>
      <c r="F37" s="14"/>
      <c r="G37" s="14"/>
      <c r="H37" s="14"/>
      <c r="I37" s="82" t="s">
        <v>734</v>
      </c>
      <c r="K37" s="14"/>
      <c r="L37" s="14"/>
      <c r="M37" s="9"/>
      <c r="N37" s="9"/>
      <c r="O37" s="9"/>
      <c r="P37" s="9"/>
      <c r="Q37" s="9"/>
      <c r="R37" s="9"/>
      <c r="S37" s="9"/>
      <c r="T37" s="9"/>
      <c r="U37" s="14"/>
      <c r="V37" s="14"/>
      <c r="W37" s="14"/>
    </row>
    <row r="38" spans="2:23" ht="18" thickBot="1" thickTop="1">
      <c r="B38" s="370" t="s">
        <v>599</v>
      </c>
      <c r="C38" s="83" t="s">
        <v>14</v>
      </c>
      <c r="D38" s="83"/>
      <c r="E38" s="413" t="s">
        <v>15</v>
      </c>
      <c r="F38" s="414"/>
      <c r="G38" s="84" t="s">
        <v>16</v>
      </c>
      <c r="H38" s="14"/>
      <c r="I38" s="57" t="s">
        <v>918</v>
      </c>
      <c r="K38" s="14"/>
      <c r="L38" s="14"/>
      <c r="M38" s="9"/>
      <c r="N38" s="9"/>
      <c r="O38" s="9"/>
      <c r="P38" s="9"/>
      <c r="Q38" s="9"/>
      <c r="R38" s="9"/>
      <c r="S38" s="9"/>
      <c r="T38" s="9"/>
      <c r="U38" s="14"/>
      <c r="V38" s="14"/>
      <c r="W38" s="14"/>
    </row>
    <row r="39" spans="2:23" ht="18" thickBot="1" thickTop="1">
      <c r="B39" s="371"/>
      <c r="C39" s="415" t="s">
        <v>25</v>
      </c>
      <c r="D39" s="71" t="s">
        <v>18</v>
      </c>
      <c r="E39" s="418"/>
      <c r="F39" s="419"/>
      <c r="G39" s="85"/>
      <c r="H39" s="14"/>
      <c r="I39" s="59" t="s">
        <v>683</v>
      </c>
      <c r="J39" s="14"/>
      <c r="K39" s="14"/>
      <c r="L39" s="14"/>
      <c r="M39" s="9"/>
      <c r="N39" s="9"/>
      <c r="O39" s="9"/>
      <c r="P39" s="9"/>
      <c r="Q39" s="9"/>
      <c r="R39" s="9"/>
      <c r="S39" s="9"/>
      <c r="T39" s="9"/>
      <c r="U39" s="14"/>
      <c r="V39" s="14"/>
      <c r="W39" s="14"/>
    </row>
    <row r="40" spans="2:23" ht="17.25" thickBot="1">
      <c r="B40" s="371"/>
      <c r="C40" s="416"/>
      <c r="D40" s="71" t="s">
        <v>917</v>
      </c>
      <c r="E40" s="306"/>
      <c r="F40" s="307"/>
      <c r="G40" s="85"/>
      <c r="H40" s="14"/>
      <c r="I40" s="14"/>
      <c r="J40" s="14"/>
      <c r="K40" s="14"/>
      <c r="L40" s="14"/>
      <c r="M40" s="9"/>
      <c r="N40" s="9"/>
      <c r="O40" s="9"/>
      <c r="P40" s="9"/>
      <c r="Q40" s="9"/>
      <c r="R40" s="9"/>
      <c r="S40" s="9"/>
      <c r="T40" s="9"/>
      <c r="U40" s="14"/>
      <c r="V40" s="14"/>
      <c r="W40" s="14"/>
    </row>
    <row r="41" spans="2:23" ht="17.25" thickBot="1">
      <c r="B41" s="372"/>
      <c r="C41" s="417"/>
      <c r="D41" s="86" t="s">
        <v>916</v>
      </c>
      <c r="E41" s="323"/>
      <c r="F41" s="324"/>
      <c r="G41" s="87"/>
      <c r="H41" s="14"/>
      <c r="I41" s="57" t="s">
        <v>681</v>
      </c>
      <c r="J41" s="14"/>
      <c r="K41" s="14"/>
      <c r="L41" s="14"/>
      <c r="M41" s="9"/>
      <c r="N41" s="9"/>
      <c r="O41" s="9"/>
      <c r="P41" s="9"/>
      <c r="Q41" s="9"/>
      <c r="R41" s="9"/>
      <c r="S41" s="9"/>
      <c r="T41" s="9"/>
      <c r="U41" s="14"/>
      <c r="V41" s="14"/>
      <c r="W41" s="14"/>
    </row>
    <row r="42" spans="2:23" ht="16.5">
      <c r="B42" s="88"/>
      <c r="C42" s="89"/>
      <c r="D42" s="89"/>
      <c r="E42" s="90"/>
      <c r="F42" s="90"/>
      <c r="G42" s="91"/>
      <c r="H42" s="14"/>
      <c r="I42" s="59" t="s">
        <v>684</v>
      </c>
      <c r="J42" s="14"/>
      <c r="K42" s="14"/>
      <c r="L42" s="14"/>
      <c r="M42" s="9"/>
      <c r="N42" s="9"/>
      <c r="O42" s="9"/>
      <c r="P42" s="9"/>
      <c r="Q42" s="9"/>
      <c r="R42" s="9"/>
      <c r="S42" s="9"/>
      <c r="T42" s="9"/>
      <c r="U42" s="14"/>
      <c r="V42" s="14"/>
      <c r="W42" s="14"/>
    </row>
    <row r="43" spans="2:23" ht="24.75" customHeight="1">
      <c r="B43" s="92" t="s">
        <v>686</v>
      </c>
      <c r="C43" s="93"/>
      <c r="D43" s="93"/>
      <c r="E43" s="94" t="s">
        <v>44</v>
      </c>
      <c r="F43" s="95"/>
      <c r="G43" s="14" t="s">
        <v>650</v>
      </c>
      <c r="H43" s="14" t="s">
        <v>651</v>
      </c>
      <c r="I43" s="57"/>
      <c r="J43" s="14"/>
      <c r="K43" s="14"/>
      <c r="L43" s="14"/>
      <c r="M43" s="9"/>
      <c r="N43" s="9"/>
      <c r="O43" s="9"/>
      <c r="P43" s="9"/>
      <c r="Q43" s="9"/>
      <c r="R43" s="9"/>
      <c r="S43" s="9"/>
      <c r="T43" s="9"/>
      <c r="U43" s="14"/>
      <c r="V43" s="14"/>
      <c r="W43" s="14"/>
    </row>
    <row r="44" spans="2:23" ht="16.5" hidden="1">
      <c r="B44" s="93"/>
      <c r="D44" s="89"/>
      <c r="E44" s="89"/>
      <c r="F44" s="90"/>
      <c r="G44" s="91"/>
      <c r="H44" s="14"/>
      <c r="I44" s="57">
        <f>IF(E43="-","","Please check if you have already an existing connection with another Faurecia site using Faurecia Core System (FCS).")</f>
      </c>
      <c r="J44" s="14"/>
      <c r="K44" s="14"/>
      <c r="L44" s="14"/>
      <c r="M44" s="9"/>
      <c r="N44" s="9"/>
      <c r="O44" s="9"/>
      <c r="P44" s="9"/>
      <c r="Q44" s="9"/>
      <c r="R44" s="9"/>
      <c r="S44" s="9"/>
      <c r="T44" s="9"/>
      <c r="U44" s="14"/>
      <c r="V44" s="14"/>
      <c r="W44" s="14"/>
    </row>
    <row r="45" spans="2:24" ht="24.75" customHeight="1" hidden="1">
      <c r="B45" s="96" t="s">
        <v>685</v>
      </c>
      <c r="C45" s="97"/>
      <c r="D45" s="97"/>
      <c r="E45" s="94" t="s">
        <v>0</v>
      </c>
      <c r="F45" s="98"/>
      <c r="G45" s="98"/>
      <c r="H45" s="98"/>
      <c r="I45" s="59" t="s">
        <v>695</v>
      </c>
      <c r="J45" s="14"/>
      <c r="K45" s="14"/>
      <c r="L45" s="14"/>
      <c r="M45" s="9"/>
      <c r="N45" s="9"/>
      <c r="O45" s="9"/>
      <c r="P45" s="9"/>
      <c r="Q45" s="9"/>
      <c r="R45" s="9"/>
      <c r="S45" s="9"/>
      <c r="T45" s="9"/>
      <c r="U45" s="14"/>
      <c r="W45" s="99"/>
      <c r="X45" s="100" t="s">
        <v>694</v>
      </c>
    </row>
    <row r="46" spans="2:23" ht="16.5" hidden="1">
      <c r="B46" s="93"/>
      <c r="C46" s="97"/>
      <c r="D46" s="97"/>
      <c r="E46" s="89"/>
      <c r="F46" s="98"/>
      <c r="G46" s="98"/>
      <c r="H46" s="98"/>
      <c r="J46" s="14"/>
      <c r="K46" s="14"/>
      <c r="L46" s="14"/>
      <c r="M46" s="9"/>
      <c r="N46" s="9"/>
      <c r="O46" s="9"/>
      <c r="P46" s="9"/>
      <c r="Q46" s="9"/>
      <c r="R46" s="9"/>
      <c r="S46" s="9"/>
      <c r="T46" s="101"/>
      <c r="U46" s="14"/>
      <c r="W46" s="14"/>
    </row>
    <row r="47" spans="2:23" ht="24.75" customHeight="1" hidden="1">
      <c r="B47" s="96" t="s">
        <v>738</v>
      </c>
      <c r="C47" s="14"/>
      <c r="D47" s="14"/>
      <c r="E47" s="94" t="s">
        <v>77</v>
      </c>
      <c r="F47" s="98"/>
      <c r="H47" s="14"/>
      <c r="I47" s="57" t="s">
        <v>698</v>
      </c>
      <c r="J47" s="14"/>
      <c r="K47" s="14"/>
      <c r="M47" s="9"/>
      <c r="N47" s="9"/>
      <c r="O47" s="9"/>
      <c r="P47" s="9"/>
      <c r="Q47" s="9"/>
      <c r="R47" s="9"/>
      <c r="S47" s="9"/>
      <c r="T47" s="9"/>
      <c r="U47" s="14"/>
      <c r="V47" s="14"/>
      <c r="W47" s="14"/>
    </row>
    <row r="48" spans="3:23" ht="16.5" hidden="1">
      <c r="C48" s="14"/>
      <c r="D48" s="14"/>
      <c r="E48" s="89"/>
      <c r="F48" s="98"/>
      <c r="G48" s="14"/>
      <c r="H48" s="14"/>
      <c r="I48" s="14"/>
      <c r="J48" s="14"/>
      <c r="K48" s="14"/>
      <c r="L48" s="14"/>
      <c r="M48" s="9"/>
      <c r="N48" s="9"/>
      <c r="O48" s="9"/>
      <c r="P48" s="9"/>
      <c r="Q48" s="9"/>
      <c r="R48" s="9"/>
      <c r="S48" s="9"/>
      <c r="T48" s="9"/>
      <c r="U48" s="14"/>
      <c r="V48" s="14"/>
      <c r="W48" s="14"/>
    </row>
    <row r="49" spans="2:23" ht="24.75" customHeight="1" hidden="1">
      <c r="B49" s="96" t="s">
        <v>739</v>
      </c>
      <c r="C49" s="102"/>
      <c r="D49" s="14"/>
      <c r="E49" s="94" t="s">
        <v>44</v>
      </c>
      <c r="F49" s="98"/>
      <c r="G49" s="14"/>
      <c r="H49" s="14"/>
      <c r="I49" s="57" t="s">
        <v>699</v>
      </c>
      <c r="J49" s="14"/>
      <c r="K49" s="14"/>
      <c r="M49" s="9"/>
      <c r="N49" s="9"/>
      <c r="O49" s="9"/>
      <c r="P49" s="9"/>
      <c r="Q49" s="9"/>
      <c r="R49" s="9"/>
      <c r="S49" s="9"/>
      <c r="T49" s="9"/>
      <c r="U49" s="14"/>
      <c r="V49" s="14"/>
      <c r="W49" s="14"/>
    </row>
    <row r="50" spans="2:23" ht="16.5">
      <c r="B50" s="102"/>
      <c r="C50" s="102"/>
      <c r="D50" s="14"/>
      <c r="E50" s="89"/>
      <c r="F50" s="98"/>
      <c r="G50" s="14"/>
      <c r="H50" s="14"/>
      <c r="J50" s="14"/>
      <c r="K50" s="14"/>
      <c r="L50" s="14"/>
      <c r="M50" s="9"/>
      <c r="N50" s="9"/>
      <c r="O50" s="9"/>
      <c r="P50" s="9"/>
      <c r="Q50" s="9"/>
      <c r="R50" s="9"/>
      <c r="S50" s="9"/>
      <c r="T50" s="9"/>
      <c r="U50" s="14"/>
      <c r="V50" s="14"/>
      <c r="W50" s="14"/>
    </row>
    <row r="51" spans="2:23" ht="20.25">
      <c r="B51" s="44" t="s">
        <v>735</v>
      </c>
      <c r="C51" s="14"/>
      <c r="E51" s="14"/>
      <c r="F51" s="14"/>
      <c r="G51" s="14"/>
      <c r="H51" s="14"/>
      <c r="I51" s="82" t="s">
        <v>736</v>
      </c>
      <c r="J51" s="14"/>
      <c r="K51" s="14"/>
      <c r="L51" s="14"/>
      <c r="M51" s="9"/>
      <c r="N51" s="9"/>
      <c r="O51" s="9"/>
      <c r="P51" s="9"/>
      <c r="Q51" s="9"/>
      <c r="R51" s="9"/>
      <c r="S51" s="9"/>
      <c r="T51" s="9"/>
      <c r="U51" s="14"/>
      <c r="V51" s="14"/>
      <c r="W51" s="14"/>
    </row>
    <row r="52" spans="2:23" ht="16.5">
      <c r="B52" s="103" t="str">
        <f>IF($E$45="Yes","Please enter at least one Faurecia plant already connected with in connection comments below","Please fill all required fields  in section 2 to see possible communication ways to exchange EDI with Faurecia.")</f>
        <v>Please enter at least one Faurecia plant already connected with in connection comments below</v>
      </c>
      <c r="C52" s="14"/>
      <c r="D52" s="14"/>
      <c r="E52" s="14"/>
      <c r="F52" s="14"/>
      <c r="G52" s="14"/>
      <c r="H52" s="14"/>
      <c r="I52" s="57" t="s">
        <v>682</v>
      </c>
      <c r="J52" s="14"/>
      <c r="K52" s="14"/>
      <c r="L52" s="14"/>
      <c r="M52" s="9"/>
      <c r="N52" s="9"/>
      <c r="O52" s="9"/>
      <c r="P52" s="9"/>
      <c r="Q52" s="9"/>
      <c r="R52" s="9"/>
      <c r="S52" s="9"/>
      <c r="T52" s="9"/>
      <c r="U52" s="14"/>
      <c r="V52" s="14"/>
      <c r="W52" s="14"/>
    </row>
    <row r="53" spans="2:23" ht="16.5" hidden="1">
      <c r="B53" s="102" t="s">
        <v>590</v>
      </c>
      <c r="C53" s="14"/>
      <c r="D53" s="104"/>
      <c r="E53" s="93"/>
      <c r="F53" s="14"/>
      <c r="G53" s="14"/>
      <c r="H53" s="14"/>
      <c r="I53" s="14"/>
      <c r="J53" s="14"/>
      <c r="K53" s="14"/>
      <c r="L53" s="14"/>
      <c r="M53" s="9"/>
      <c r="N53" s="9"/>
      <c r="O53" s="9"/>
      <c r="P53" s="9"/>
      <c r="Q53" s="9"/>
      <c r="R53" s="9"/>
      <c r="S53" s="9"/>
      <c r="T53" s="9"/>
      <c r="U53" s="14"/>
      <c r="V53" s="14"/>
      <c r="W53" s="14"/>
    </row>
    <row r="54" spans="2:23" ht="24.75" customHeight="1" hidden="1">
      <c r="B54" s="105" t="s">
        <v>589</v>
      </c>
      <c r="C54" s="94" t="s">
        <v>44</v>
      </c>
      <c r="D54" s="106"/>
      <c r="E54" s="107"/>
      <c r="F54" s="14"/>
      <c r="G54" s="14"/>
      <c r="H54" s="14"/>
      <c r="J54" s="14"/>
      <c r="K54" s="14"/>
      <c r="L54" s="14"/>
      <c r="M54" s="9"/>
      <c r="N54" s="9"/>
      <c r="O54" s="9"/>
      <c r="P54" s="9"/>
      <c r="Q54" s="9"/>
      <c r="R54" s="9"/>
      <c r="S54" s="9"/>
      <c r="T54" s="9"/>
      <c r="U54" s="14"/>
      <c r="V54" s="14"/>
      <c r="W54" s="14"/>
    </row>
    <row r="55" spans="2:23" s="34" customFormat="1" ht="18" hidden="1">
      <c r="B55" s="108"/>
      <c r="C55" s="108"/>
      <c r="D55" s="108" t="s">
        <v>637</v>
      </c>
      <c r="E55" s="109" t="s">
        <v>44</v>
      </c>
      <c r="F55" s="110"/>
      <c r="G55" s="110"/>
      <c r="H55" s="110"/>
      <c r="I55" s="9"/>
      <c r="J55" s="9"/>
      <c r="K55" s="9"/>
      <c r="L55" s="9"/>
      <c r="M55" s="9"/>
      <c r="N55" s="9"/>
      <c r="O55" s="9"/>
      <c r="P55" s="9"/>
      <c r="Q55" s="9"/>
      <c r="R55" s="9"/>
      <c r="S55" s="9"/>
      <c r="T55" s="9"/>
      <c r="U55" s="9"/>
      <c r="V55" s="9"/>
      <c r="W55" s="9"/>
    </row>
    <row r="56" spans="2:23" s="34" customFormat="1" ht="13.5" customHeight="1" hidden="1" thickBot="1">
      <c r="B56" s="111" t="str">
        <f>IF($C$54="-","If you do not have a DUNS# please register your company with Duns &amp; Bradstreet and provide this detail as its needed for sending/receiving data between us","")</f>
        <v>If you do not have a DUNS# please register your company with Duns &amp; Bradstreet and provide this detail as its needed for sending/receiving data between us</v>
      </c>
      <c r="D56" s="112"/>
      <c r="E56" s="9"/>
      <c r="F56" s="9"/>
      <c r="G56" s="9"/>
      <c r="H56" s="9"/>
      <c r="I56" s="9"/>
      <c r="J56" s="9"/>
      <c r="K56" s="9"/>
      <c r="L56" s="9"/>
      <c r="M56" s="9"/>
      <c r="N56" s="9"/>
      <c r="O56" s="9"/>
      <c r="P56" s="9"/>
      <c r="Q56" s="9"/>
      <c r="R56" s="9"/>
      <c r="S56" s="9"/>
      <c r="T56" s="9"/>
      <c r="U56" s="9"/>
      <c r="V56" s="9"/>
      <c r="W56" s="9"/>
    </row>
    <row r="57" spans="1:256" s="34" customFormat="1" ht="29.25" customHeight="1" hidden="1" thickBot="1">
      <c r="A57" s="11"/>
      <c r="B57" s="406" t="s">
        <v>26</v>
      </c>
      <c r="C57" s="113" t="s">
        <v>610</v>
      </c>
      <c r="D57" s="114" t="s">
        <v>611</v>
      </c>
      <c r="E57" s="325" t="s">
        <v>693</v>
      </c>
      <c r="F57" s="326"/>
      <c r="G57" s="115" t="s">
        <v>594</v>
      </c>
      <c r="H57" s="116" t="str">
        <f>IF(C54="OFTP","Choice","Qualifier 
(If any)")</f>
        <v>Qualifier 
(If any)</v>
      </c>
      <c r="I57" s="117"/>
      <c r="J57" s="10"/>
      <c r="K57" s="10"/>
      <c r="L57" s="10"/>
      <c r="M57" s="9"/>
      <c r="N57" s="9"/>
      <c r="O57" s="10"/>
      <c r="P57" s="9"/>
      <c r="Q57" s="10"/>
      <c r="R57" s="10"/>
      <c r="S57" s="10"/>
      <c r="T57" s="10"/>
      <c r="U57" s="10"/>
      <c r="V57" s="10"/>
      <c r="W57" s="10"/>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34" customFormat="1" ht="15.75" customHeight="1" hidden="1" thickBot="1">
      <c r="A58" s="11"/>
      <c r="B58" s="407"/>
      <c r="C58" s="292" t="s">
        <v>602</v>
      </c>
      <c r="D58" s="317" t="s">
        <v>593</v>
      </c>
      <c r="E58" s="319" t="s">
        <v>649</v>
      </c>
      <c r="F58" s="320"/>
      <c r="G58" s="8" t="s">
        <v>71</v>
      </c>
      <c r="H58" s="5"/>
      <c r="I58" s="118"/>
      <c r="J58" s="10"/>
      <c r="K58" s="11"/>
      <c r="L58" s="10"/>
      <c r="M58" s="9"/>
      <c r="N58" s="9"/>
      <c r="O58" s="10"/>
      <c r="P58" s="9"/>
      <c r="Q58" s="10"/>
      <c r="R58" s="11"/>
      <c r="S58" s="10"/>
      <c r="T58" s="10"/>
      <c r="U58" s="10"/>
      <c r="V58" s="10"/>
      <c r="W58" s="10"/>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34" customFormat="1" ht="15.75" customHeight="1" hidden="1" thickBot="1">
      <c r="A59" s="11"/>
      <c r="B59" s="407"/>
      <c r="C59" s="293"/>
      <c r="D59" s="318"/>
      <c r="E59" s="321"/>
      <c r="F59" s="322"/>
      <c r="G59" s="8"/>
      <c r="H59" s="4"/>
      <c r="I59" s="118"/>
      <c r="J59" s="10"/>
      <c r="K59" s="10"/>
      <c r="L59" s="10"/>
      <c r="M59" s="9"/>
      <c r="O59" s="10"/>
      <c r="P59" s="9"/>
      <c r="Q59" s="10"/>
      <c r="R59" s="10"/>
      <c r="S59" s="10"/>
      <c r="T59" s="10"/>
      <c r="U59" s="10"/>
      <c r="V59" s="10"/>
      <c r="W59" s="10"/>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34" customFormat="1" ht="15" customHeight="1" hidden="1">
      <c r="A60" s="11"/>
      <c r="B60" s="407"/>
      <c r="C60" s="292" t="s">
        <v>57</v>
      </c>
      <c r="D60" s="311" t="s">
        <v>697</v>
      </c>
      <c r="E60" s="312"/>
      <c r="F60" s="312"/>
      <c r="G60" s="312"/>
      <c r="H60" s="313"/>
      <c r="I60" s="10"/>
      <c r="J60" s="10"/>
      <c r="K60" s="10"/>
      <c r="L60" s="10"/>
      <c r="M60" s="9"/>
      <c r="O60" s="10"/>
      <c r="P60" s="9"/>
      <c r="Q60" s="10"/>
      <c r="R60" s="10"/>
      <c r="S60" s="10"/>
      <c r="T60" s="10"/>
      <c r="U60" s="10"/>
      <c r="V60" s="10"/>
      <c r="W60" s="10"/>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34" customFormat="1" ht="72" customHeight="1" hidden="1" thickBot="1">
      <c r="A61" s="11"/>
      <c r="B61" s="407"/>
      <c r="C61" s="293"/>
      <c r="D61" s="314"/>
      <c r="E61" s="315"/>
      <c r="F61" s="315"/>
      <c r="G61" s="315"/>
      <c r="H61" s="316"/>
      <c r="I61" s="10"/>
      <c r="J61" s="10"/>
      <c r="K61" s="10"/>
      <c r="L61" s="11"/>
      <c r="M61" s="9"/>
      <c r="N61" s="9"/>
      <c r="O61" s="10"/>
      <c r="P61" s="9"/>
      <c r="Q61" s="10"/>
      <c r="R61" s="10"/>
      <c r="S61" s="10"/>
      <c r="T61" s="10"/>
      <c r="U61" s="10"/>
      <c r="V61" s="10"/>
      <c r="W61" s="10"/>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34" customFormat="1" ht="23.25" hidden="1" thickBot="1">
      <c r="A62" s="11"/>
      <c r="B62" s="407"/>
      <c r="C62" s="119" t="s">
        <v>606</v>
      </c>
      <c r="D62" s="120" t="s">
        <v>607</v>
      </c>
      <c r="E62" s="121" t="s">
        <v>608</v>
      </c>
      <c r="F62" s="122"/>
      <c r="G62" s="123"/>
      <c r="H62" s="13" t="s">
        <v>1</v>
      </c>
      <c r="I62" s="124"/>
      <c r="J62" s="10"/>
      <c r="K62" s="10"/>
      <c r="L62" s="10"/>
      <c r="M62" s="9"/>
      <c r="N62" s="9"/>
      <c r="O62" s="10"/>
      <c r="P62" s="9"/>
      <c r="Q62" s="10"/>
      <c r="R62" s="10"/>
      <c r="S62" s="10"/>
      <c r="T62" s="10"/>
      <c r="U62" s="10"/>
      <c r="V62" s="10"/>
      <c r="W62" s="10"/>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34" customFormat="1" ht="15.75" customHeight="1" hidden="1" thickBot="1">
      <c r="A63" s="11"/>
      <c r="B63" s="407"/>
      <c r="C63" s="119" t="s">
        <v>605</v>
      </c>
      <c r="D63" s="125" t="s">
        <v>603</v>
      </c>
      <c r="E63" s="327" t="s">
        <v>604</v>
      </c>
      <c r="F63" s="328"/>
      <c r="G63" s="126"/>
      <c r="H63" s="13" t="s">
        <v>1</v>
      </c>
      <c r="I63" s="124"/>
      <c r="J63" s="10"/>
      <c r="K63" s="10"/>
      <c r="L63" s="10"/>
      <c r="M63" s="9"/>
      <c r="N63" s="9"/>
      <c r="O63" s="10"/>
      <c r="P63" s="9"/>
      <c r="Q63" s="10"/>
      <c r="R63" s="10"/>
      <c r="S63" s="10"/>
      <c r="T63" s="10"/>
      <c r="U63" s="10"/>
      <c r="V63" s="10"/>
      <c r="W63" s="10"/>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34" customFormat="1" ht="15.75" hidden="1" thickBot="1">
      <c r="A64" s="11"/>
      <c r="B64" s="124"/>
      <c r="C64" s="124"/>
      <c r="D64" s="124"/>
      <c r="E64" s="124"/>
      <c r="F64" s="124"/>
      <c r="G64" s="124"/>
      <c r="H64" s="124"/>
      <c r="I64" s="124"/>
      <c r="J64" s="10"/>
      <c r="K64" s="10"/>
      <c r="L64" s="10"/>
      <c r="M64" s="9"/>
      <c r="N64" s="9"/>
      <c r="O64" s="10"/>
      <c r="P64" s="9"/>
      <c r="Q64" s="10"/>
      <c r="R64" s="10"/>
      <c r="S64" s="10"/>
      <c r="T64" s="10"/>
      <c r="U64" s="10"/>
      <c r="V64" s="10"/>
      <c r="W64" s="10"/>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34" customFormat="1" ht="39.75" customHeight="1" hidden="1" thickBot="1">
      <c r="A65" s="11"/>
      <c r="B65" s="24"/>
      <c r="C65" s="272" t="s">
        <v>609</v>
      </c>
      <c r="D65" s="299" t="s">
        <v>648</v>
      </c>
      <c r="E65" s="300"/>
      <c r="F65" s="301"/>
      <c r="G65" s="128" t="s">
        <v>707</v>
      </c>
      <c r="H65" s="129"/>
      <c r="I65" s="124"/>
      <c r="J65" s="10"/>
      <c r="K65" s="10"/>
      <c r="L65" s="10"/>
      <c r="M65" s="9"/>
      <c r="N65" s="9"/>
      <c r="O65" s="10"/>
      <c r="P65" s="9"/>
      <c r="Q65" s="10"/>
      <c r="R65" s="10"/>
      <c r="S65" s="10"/>
      <c r="T65" s="10"/>
      <c r="U65" s="10"/>
      <c r="V65" s="10"/>
      <c r="W65" s="10"/>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34" customFormat="1" ht="15.75" customHeight="1" hidden="1" thickBot="1">
      <c r="A66" s="11"/>
      <c r="B66" s="24"/>
      <c r="C66" s="302"/>
      <c r="D66" s="130"/>
      <c r="E66" s="131"/>
      <c r="F66" s="73"/>
      <c r="G66" s="128"/>
      <c r="H66" s="132"/>
      <c r="I66" s="124"/>
      <c r="J66" s="10"/>
      <c r="K66" s="10"/>
      <c r="L66" s="10"/>
      <c r="M66" s="9"/>
      <c r="N66" s="9"/>
      <c r="O66" s="10"/>
      <c r="P66" s="9"/>
      <c r="Q66" s="10"/>
      <c r="R66" s="10"/>
      <c r="S66" s="10"/>
      <c r="T66" s="10"/>
      <c r="U66" s="10"/>
      <c r="V66" s="10"/>
      <c r="W66" s="10"/>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s="34" customFormat="1" ht="30.75" customHeight="1" hidden="1" thickBot="1">
      <c r="A67" s="11"/>
      <c r="B67" s="24"/>
      <c r="C67" s="273"/>
      <c r="D67" s="127"/>
      <c r="E67" s="299"/>
      <c r="F67" s="310"/>
      <c r="G67" s="128" t="s">
        <v>708</v>
      </c>
      <c r="H67" s="132"/>
      <c r="I67" s="124"/>
      <c r="J67" s="10"/>
      <c r="K67" s="10"/>
      <c r="L67" s="10"/>
      <c r="M67" s="9"/>
      <c r="N67" s="9"/>
      <c r="O67" s="10"/>
      <c r="P67" s="9"/>
      <c r="Q67" s="10"/>
      <c r="R67" s="10"/>
      <c r="S67" s="10"/>
      <c r="T67" s="10"/>
      <c r="U67" s="10"/>
      <c r="V67" s="10"/>
      <c r="W67" s="10"/>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s="34" customFormat="1" ht="30.75" customHeight="1" hidden="1" thickBot="1">
      <c r="A68" s="11"/>
      <c r="B68" s="24"/>
      <c r="C68" s="365" t="s">
        <v>633</v>
      </c>
      <c r="D68" s="277" t="s">
        <v>639</v>
      </c>
      <c r="E68" s="278"/>
      <c r="F68" s="279"/>
      <c r="G68" s="133" t="s">
        <v>636</v>
      </c>
      <c r="H68" s="134"/>
      <c r="I68" s="124"/>
      <c r="J68" s="10"/>
      <c r="K68" s="10"/>
      <c r="L68" s="10"/>
      <c r="M68" s="9"/>
      <c r="N68" s="9"/>
      <c r="O68" s="10"/>
      <c r="P68" s="9"/>
      <c r="Q68" s="10"/>
      <c r="R68" s="10"/>
      <c r="S68" s="10"/>
      <c r="T68" s="10"/>
      <c r="U68" s="10"/>
      <c r="V68" s="10"/>
      <c r="W68" s="10"/>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34" customFormat="1" ht="51.75" customHeight="1" hidden="1" thickBot="1">
      <c r="A69" s="11"/>
      <c r="B69" s="25"/>
      <c r="C69" s="366"/>
      <c r="D69" s="280"/>
      <c r="E69" s="281"/>
      <c r="F69" s="282"/>
      <c r="G69" s="135" t="s">
        <v>705</v>
      </c>
      <c r="H69" s="136"/>
      <c r="I69" s="124"/>
      <c r="J69" s="10"/>
      <c r="K69" s="10"/>
      <c r="L69" s="10"/>
      <c r="M69" s="9"/>
      <c r="N69" s="9"/>
      <c r="O69" s="10"/>
      <c r="P69" s="9"/>
      <c r="Q69" s="10"/>
      <c r="R69" s="10"/>
      <c r="S69" s="10"/>
      <c r="T69" s="10"/>
      <c r="U69" s="10"/>
      <c r="V69" s="10"/>
      <c r="W69" s="10"/>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34" customFormat="1" ht="15" hidden="1">
      <c r="A70" s="11"/>
      <c r="B70" s="137"/>
      <c r="C70" s="137"/>
      <c r="D70" s="137"/>
      <c r="E70" s="137"/>
      <c r="F70" s="137"/>
      <c r="G70" s="137"/>
      <c r="H70" s="137"/>
      <c r="I70" s="124"/>
      <c r="J70" s="10"/>
      <c r="K70" s="10"/>
      <c r="L70" s="10"/>
      <c r="M70" s="9"/>
      <c r="N70" s="9"/>
      <c r="O70" s="10"/>
      <c r="P70" s="9"/>
      <c r="Q70" s="10"/>
      <c r="R70" s="10"/>
      <c r="S70" s="10"/>
      <c r="T70" s="10"/>
      <c r="U70" s="10"/>
      <c r="V70" s="10"/>
      <c r="W70" s="10"/>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34" customFormat="1" ht="15" customHeight="1" hidden="1">
      <c r="A71" s="11"/>
      <c r="B71" s="285">
        <f>IF($C$54="OFTP","* OFTP only available on Faurecia European EDI server.",IF($C$54="VAN","If you do not have a DUNS# please register your company with Duns &amp; Bradstreet and provide this detail as its needed for sending/receiving data between us",""))</f>
      </c>
      <c r="C71" s="285"/>
      <c r="D71" s="285"/>
      <c r="E71" s="285"/>
      <c r="F71" s="285"/>
      <c r="G71" s="285"/>
      <c r="H71" s="285"/>
      <c r="I71" s="285"/>
      <c r="J71" s="10"/>
      <c r="K71" s="10"/>
      <c r="L71" s="10"/>
      <c r="M71" s="9"/>
      <c r="N71" s="9"/>
      <c r="O71" s="10"/>
      <c r="P71" s="9"/>
      <c r="Q71" s="10"/>
      <c r="R71" s="10"/>
      <c r="S71" s="10"/>
      <c r="T71" s="10"/>
      <c r="U71" s="10"/>
      <c r="V71" s="10"/>
      <c r="W71" s="10"/>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2:23" s="34" customFormat="1" ht="15.75" hidden="1" thickBot="1">
      <c r="B72" s="137"/>
      <c r="C72" s="137"/>
      <c r="D72" s="137"/>
      <c r="E72" s="137"/>
      <c r="F72" s="137"/>
      <c r="G72" s="137"/>
      <c r="H72" s="137"/>
      <c r="I72" s="137"/>
      <c r="K72" s="9"/>
      <c r="L72" s="9"/>
      <c r="M72" s="9"/>
      <c r="N72" s="9"/>
      <c r="O72" s="9"/>
      <c r="P72" s="9"/>
      <c r="Q72" s="9"/>
      <c r="R72" s="9"/>
      <c r="S72" s="9"/>
      <c r="T72" s="9"/>
      <c r="U72" s="9"/>
      <c r="V72" s="9"/>
      <c r="W72" s="9"/>
    </row>
    <row r="73" spans="2:23" s="34" customFormat="1" ht="15.75" hidden="1" thickBot="1">
      <c r="B73" s="138">
        <f>IF($C$54="OFTP","(*) OFTP Details","")</f>
      </c>
      <c r="C73" s="139"/>
      <c r="D73" s="139"/>
      <c r="E73" s="140"/>
      <c r="F73" s="9"/>
      <c r="G73" s="9"/>
      <c r="H73" s="9"/>
      <c r="I73" s="9"/>
      <c r="J73" s="141"/>
      <c r="L73" s="9"/>
      <c r="M73" s="9"/>
      <c r="N73" s="9"/>
      <c r="O73" s="9"/>
      <c r="P73" s="9"/>
      <c r="Q73" s="9"/>
      <c r="R73" s="9"/>
      <c r="S73" s="9"/>
      <c r="T73" s="9"/>
      <c r="U73" s="9"/>
      <c r="V73" s="9"/>
      <c r="W73" s="9"/>
    </row>
    <row r="74" spans="2:23" s="34" customFormat="1" ht="15.75" hidden="1" thickBot="1">
      <c r="B74" s="367" t="s">
        <v>29</v>
      </c>
      <c r="C74" s="142" t="s">
        <v>30</v>
      </c>
      <c r="D74" s="143" t="s">
        <v>27</v>
      </c>
      <c r="E74" s="144" t="s">
        <v>28</v>
      </c>
      <c r="F74" s="9"/>
      <c r="G74" s="9"/>
      <c r="H74" s="9"/>
      <c r="I74" s="9"/>
      <c r="J74" s="9"/>
      <c r="K74" s="9"/>
      <c r="L74" s="9"/>
      <c r="M74" s="9"/>
      <c r="N74" s="9"/>
      <c r="O74" s="9"/>
      <c r="P74" s="9"/>
      <c r="Q74" s="9"/>
      <c r="R74" s="9"/>
      <c r="S74" s="9"/>
      <c r="T74" s="9"/>
      <c r="U74" s="9"/>
      <c r="V74" s="9"/>
      <c r="W74" s="9"/>
    </row>
    <row r="75" spans="2:23" s="34" customFormat="1" ht="23.25" hidden="1" thickBot="1">
      <c r="B75" s="368"/>
      <c r="C75" s="145" t="s">
        <v>31</v>
      </c>
      <c r="D75" s="146" t="s">
        <v>32</v>
      </c>
      <c r="E75" s="147"/>
      <c r="F75" s="9"/>
      <c r="G75" s="9"/>
      <c r="H75" s="9"/>
      <c r="I75" s="9"/>
      <c r="J75" s="9"/>
      <c r="K75" s="9"/>
      <c r="L75" s="9"/>
      <c r="M75" s="9"/>
      <c r="N75" s="9"/>
      <c r="O75" s="9"/>
      <c r="P75" s="9"/>
      <c r="Q75" s="9"/>
      <c r="R75" s="9"/>
      <c r="S75" s="9"/>
      <c r="T75" s="9"/>
      <c r="U75" s="9"/>
      <c r="V75" s="9"/>
      <c r="W75" s="9"/>
    </row>
    <row r="76" spans="2:23" s="34" customFormat="1" ht="23.25" hidden="1" thickBot="1">
      <c r="B76" s="368"/>
      <c r="C76" s="145" t="s">
        <v>33</v>
      </c>
      <c r="D76" s="146" t="s">
        <v>32</v>
      </c>
      <c r="E76" s="147"/>
      <c r="F76" s="9"/>
      <c r="G76" s="9"/>
      <c r="H76" s="9"/>
      <c r="I76" s="9"/>
      <c r="J76" s="9"/>
      <c r="K76" s="9"/>
      <c r="L76" s="9"/>
      <c r="M76" s="9"/>
      <c r="N76" s="9"/>
      <c r="O76" s="9"/>
      <c r="P76" s="9"/>
      <c r="Q76" s="9"/>
      <c r="R76" s="9"/>
      <c r="S76" s="9"/>
      <c r="T76" s="9"/>
      <c r="U76" s="9"/>
      <c r="V76" s="9"/>
      <c r="W76" s="9"/>
    </row>
    <row r="77" spans="2:23" s="34" customFormat="1" ht="15.75" hidden="1" thickBot="1">
      <c r="B77" s="368"/>
      <c r="C77" s="145" t="s">
        <v>34</v>
      </c>
      <c r="D77" s="148" t="s">
        <v>749</v>
      </c>
      <c r="E77" s="147"/>
      <c r="F77" s="9"/>
      <c r="G77" s="9"/>
      <c r="H77" s="9"/>
      <c r="I77" s="9"/>
      <c r="J77" s="9"/>
      <c r="K77" s="9"/>
      <c r="L77" s="9"/>
      <c r="M77" s="9"/>
      <c r="N77" s="9"/>
      <c r="O77" s="9"/>
      <c r="P77" s="9"/>
      <c r="Q77" s="9"/>
      <c r="R77" s="9"/>
      <c r="S77" s="9"/>
      <c r="T77" s="9"/>
      <c r="U77" s="9"/>
      <c r="V77" s="9"/>
      <c r="W77" s="9"/>
    </row>
    <row r="78" spans="2:23" s="34" customFormat="1" ht="15.75" hidden="1" thickBot="1">
      <c r="B78" s="368"/>
      <c r="C78" s="145" t="s">
        <v>35</v>
      </c>
      <c r="D78" s="146" t="s">
        <v>36</v>
      </c>
      <c r="E78" s="147"/>
      <c r="F78" s="9"/>
      <c r="G78" s="9"/>
      <c r="H78" s="9"/>
      <c r="I78" s="9"/>
      <c r="J78" s="9"/>
      <c r="K78" s="9"/>
      <c r="L78" s="9"/>
      <c r="M78" s="9"/>
      <c r="N78" s="9"/>
      <c r="O78" s="9"/>
      <c r="P78" s="9"/>
      <c r="Q78" s="9"/>
      <c r="R78" s="9"/>
      <c r="S78" s="9"/>
      <c r="T78" s="9"/>
      <c r="U78" s="9"/>
      <c r="V78" s="9"/>
      <c r="W78" s="9"/>
    </row>
    <row r="79" spans="2:23" s="34" customFormat="1" ht="15.75" hidden="1" thickBot="1">
      <c r="B79" s="368"/>
      <c r="C79" s="145" t="s">
        <v>37</v>
      </c>
      <c r="D79" s="146" t="s">
        <v>38</v>
      </c>
      <c r="E79" s="147"/>
      <c r="F79" s="9"/>
      <c r="G79" s="9"/>
      <c r="H79" s="9"/>
      <c r="I79" s="9"/>
      <c r="J79" s="9"/>
      <c r="K79" s="9"/>
      <c r="L79" s="9"/>
      <c r="M79" s="9"/>
      <c r="N79" s="9"/>
      <c r="O79" s="9"/>
      <c r="P79" s="9"/>
      <c r="Q79" s="9"/>
      <c r="R79" s="9"/>
      <c r="S79" s="9"/>
      <c r="T79" s="9"/>
      <c r="U79" s="9"/>
      <c r="V79" s="9"/>
      <c r="W79" s="9"/>
    </row>
    <row r="80" spans="2:23" s="34" customFormat="1" ht="15.75" hidden="1" thickBot="1">
      <c r="B80" s="368"/>
      <c r="C80" s="145" t="s">
        <v>39</v>
      </c>
      <c r="D80" s="149" t="s">
        <v>40</v>
      </c>
      <c r="E80" s="147"/>
      <c r="F80" s="9"/>
      <c r="G80" s="9"/>
      <c r="H80" s="9"/>
      <c r="I80" s="9"/>
      <c r="J80" s="9"/>
      <c r="K80" s="9"/>
      <c r="L80" s="9"/>
      <c r="M80" s="9"/>
      <c r="N80" s="9"/>
      <c r="O80" s="9"/>
      <c r="P80" s="9"/>
      <c r="Q80" s="9"/>
      <c r="R80" s="9"/>
      <c r="S80" s="9"/>
      <c r="T80" s="9"/>
      <c r="U80" s="9"/>
      <c r="V80" s="9"/>
      <c r="W80" s="9"/>
    </row>
    <row r="81" spans="2:23" s="34" customFormat="1" ht="15.75" hidden="1" thickBot="1">
      <c r="B81" s="369"/>
      <c r="C81" s="150" t="s">
        <v>41</v>
      </c>
      <c r="D81" s="151" t="s">
        <v>42</v>
      </c>
      <c r="E81" s="152"/>
      <c r="F81" s="9"/>
      <c r="G81" s="9"/>
      <c r="H81" s="9"/>
      <c r="I81" s="9"/>
      <c r="J81" s="9"/>
      <c r="K81" s="9"/>
      <c r="L81" s="9"/>
      <c r="M81" s="9"/>
      <c r="N81" s="9"/>
      <c r="O81" s="9"/>
      <c r="P81" s="9"/>
      <c r="Q81" s="9"/>
      <c r="R81" s="9"/>
      <c r="S81" s="9"/>
      <c r="T81" s="9"/>
      <c r="U81" s="9"/>
      <c r="V81" s="9"/>
      <c r="W81" s="9"/>
    </row>
    <row r="82" spans="2:23" s="34" customFormat="1" ht="15.75" hidden="1" thickBot="1">
      <c r="B82" s="9"/>
      <c r="C82" s="9"/>
      <c r="D82" s="9"/>
      <c r="E82" s="9"/>
      <c r="F82" s="9"/>
      <c r="G82" s="9"/>
      <c r="H82" s="9"/>
      <c r="I82" s="9"/>
      <c r="J82" s="9"/>
      <c r="K82" s="9"/>
      <c r="L82" s="9"/>
      <c r="M82" s="9"/>
      <c r="N82" s="9"/>
      <c r="O82" s="9"/>
      <c r="P82" s="9"/>
      <c r="Q82" s="9"/>
      <c r="R82" s="9"/>
      <c r="S82" s="9"/>
      <c r="T82" s="9"/>
      <c r="U82" s="9"/>
      <c r="V82" s="9"/>
      <c r="W82" s="9"/>
    </row>
    <row r="83" spans="2:23" s="34" customFormat="1" ht="15.75" hidden="1" thickBot="1">
      <c r="B83" s="113"/>
      <c r="C83" s="113"/>
      <c r="D83" s="283" t="s">
        <v>640</v>
      </c>
      <c r="E83" s="284"/>
      <c r="F83" s="284"/>
      <c r="G83" s="261"/>
      <c r="H83" s="9"/>
      <c r="I83" s="9"/>
      <c r="J83" s="9"/>
      <c r="K83" s="9"/>
      <c r="L83" s="9"/>
      <c r="M83" s="9"/>
      <c r="N83" s="9"/>
      <c r="O83" s="9"/>
      <c r="P83" s="9"/>
      <c r="Q83" s="9"/>
      <c r="R83" s="9"/>
      <c r="S83" s="9"/>
      <c r="T83" s="9"/>
      <c r="U83" s="9"/>
      <c r="V83" s="9"/>
      <c r="W83" s="9"/>
    </row>
    <row r="84" spans="2:23" s="34" customFormat="1" ht="54.75" customHeight="1" hidden="1" thickBot="1">
      <c r="B84" s="404"/>
      <c r="C84" s="272" t="s">
        <v>647</v>
      </c>
      <c r="D84" s="387" t="str">
        <f>IF($E$49="North America","Please be advised that WEB EDI VAN provider for all Faurecia sites in North Amercia is Covisint",CONCATENATE("a) Webedi service cost is under supplier's responsability.
b) Suppliers have to contact the Webedi provider selected.
c) Eventually chosen provider will contact us to create the connection between supplier and Faurecia",""))</f>
        <v>a) Webedi service cost is under supplier's responsability.
b) Suppliers have to contact the Webedi provider selected.
c) Eventually chosen provider will contact us to create the connection between supplier and Faurecia</v>
      </c>
      <c r="E84" s="388"/>
      <c r="F84" s="388"/>
      <c r="G84" s="389"/>
      <c r="H84" s="9"/>
      <c r="I84" s="9"/>
      <c r="J84" s="9"/>
      <c r="K84" s="9"/>
      <c r="L84" s="9"/>
      <c r="M84" s="9"/>
      <c r="N84" s="9"/>
      <c r="O84" s="9"/>
      <c r="P84" s="9"/>
      <c r="Q84" s="9"/>
      <c r="R84" s="9"/>
      <c r="S84" s="9"/>
      <c r="T84" s="9"/>
      <c r="U84" s="9"/>
      <c r="V84" s="9"/>
      <c r="W84" s="9"/>
    </row>
    <row r="85" spans="2:23" s="34" customFormat="1" ht="48.75" customHeight="1" hidden="1" thickBot="1">
      <c r="B85" s="405"/>
      <c r="C85" s="273"/>
      <c r="D85" s="387" t="str">
        <f>IF($E$49="North America",CONCATENATE("Suppliers are required to register themselves on Covisint Supplier Connect to receive this application, details will be given once this form is submitted. Not recommended for Supplier's having 5+ parts being supplied.","Instructions will be sent to you in a separate email to sign-up for Covisint Supplier Connect"),"For webedi providers out of the Faurecia homologated list, it will be required an analisys.")</f>
        <v>For webedi providers out of the Faurecia homologated list, it will be required an analisys.</v>
      </c>
      <c r="E85" s="388"/>
      <c r="F85" s="388"/>
      <c r="G85" s="389"/>
      <c r="H85" s="9"/>
      <c r="I85" s="9"/>
      <c r="J85" s="9"/>
      <c r="K85" s="9"/>
      <c r="L85" s="9"/>
      <c r="M85" s="9"/>
      <c r="N85" s="9"/>
      <c r="O85" s="9"/>
      <c r="P85" s="9"/>
      <c r="Q85" s="9"/>
      <c r="R85" s="9"/>
      <c r="S85" s="9"/>
      <c r="T85" s="9"/>
      <c r="U85" s="9"/>
      <c r="V85" s="9"/>
      <c r="W85" s="9"/>
    </row>
    <row r="86" spans="2:23" s="34" customFormat="1" ht="15.75" hidden="1">
      <c r="B86" s="153"/>
      <c r="C86" s="9"/>
      <c r="D86" s="9"/>
      <c r="E86" s="9"/>
      <c r="F86" s="9"/>
      <c r="G86" s="9"/>
      <c r="H86" s="9"/>
      <c r="I86" s="9"/>
      <c r="J86" s="9"/>
      <c r="K86" s="9"/>
      <c r="L86" s="9"/>
      <c r="M86" s="9"/>
      <c r="N86" s="9"/>
      <c r="O86" s="9"/>
      <c r="P86" s="9"/>
      <c r="Q86" s="9"/>
      <c r="R86" s="9"/>
      <c r="S86" s="9"/>
      <c r="T86" s="9"/>
      <c r="U86" s="9"/>
      <c r="V86" s="9"/>
      <c r="W86" s="9"/>
    </row>
    <row r="87" spans="2:23" ht="20.25">
      <c r="B87" s="44" t="s">
        <v>43</v>
      </c>
      <c r="C87" s="14"/>
      <c r="D87" s="14"/>
      <c r="E87" s="14"/>
      <c r="F87" s="14"/>
      <c r="G87" s="14"/>
      <c r="H87" s="14"/>
      <c r="I87" s="14"/>
      <c r="J87" s="14"/>
      <c r="K87" s="14"/>
      <c r="L87" s="14"/>
      <c r="M87" s="9"/>
      <c r="N87" s="9"/>
      <c r="O87" s="9"/>
      <c r="P87" s="9"/>
      <c r="Q87" s="9"/>
      <c r="R87" s="9"/>
      <c r="S87" s="9"/>
      <c r="T87" s="9"/>
      <c r="U87" s="14"/>
      <c r="V87" s="14"/>
      <c r="W87" s="14"/>
    </row>
    <row r="88" spans="2:22" ht="16.5">
      <c r="B88" s="303" t="str">
        <f>IF($E$43="No","Not required if you are not able to exchange electronic data. ","Please contact your buyer to determine this requirement before you respond to this questionnaire.")</f>
        <v>Please contact your buyer to determine this requirement before you respond to this questionnaire.</v>
      </c>
      <c r="C88" s="303"/>
      <c r="D88" s="303"/>
      <c r="E88" s="303"/>
      <c r="F88" s="303"/>
      <c r="G88" s="303"/>
      <c r="H88" s="14"/>
      <c r="I88" s="14"/>
      <c r="J88" s="14"/>
      <c r="K88" s="14"/>
      <c r="L88" s="14"/>
      <c r="M88" s="9"/>
      <c r="N88" s="9"/>
      <c r="O88" s="9"/>
      <c r="P88" s="9"/>
      <c r="Q88" s="9"/>
      <c r="R88" s="9"/>
      <c r="S88" s="9"/>
      <c r="T88" s="9"/>
      <c r="U88" s="14"/>
      <c r="V88" s="14"/>
    </row>
    <row r="89" spans="2:22" ht="16.5">
      <c r="B89" s="154">
        <f>IF($E$49="Europe","Note: At Faurecia, the EDI standard referenced globally for exchanges with Suppliers is EDIFACT D96A. ","")</f>
      </c>
      <c r="C89" s="97"/>
      <c r="D89" s="97"/>
      <c r="E89" s="14"/>
      <c r="F89" s="98"/>
      <c r="G89" s="98"/>
      <c r="H89" s="14"/>
      <c r="I89" s="14"/>
      <c r="J89" s="14"/>
      <c r="K89" s="14"/>
      <c r="L89" s="14"/>
      <c r="M89" s="9"/>
      <c r="N89" s="9"/>
      <c r="O89" s="9"/>
      <c r="P89" s="155" t="s">
        <v>44</v>
      </c>
      <c r="Q89" s="156" t="s">
        <v>44</v>
      </c>
      <c r="R89" s="157" t="s">
        <v>44</v>
      </c>
      <c r="S89" s="9"/>
      <c r="T89" s="9"/>
      <c r="U89" s="14"/>
      <c r="V89" s="14"/>
    </row>
    <row r="90" spans="3:22" ht="17.25" hidden="1" thickBot="1">
      <c r="C90" s="158"/>
      <c r="D90" s="158"/>
      <c r="E90" s="158"/>
      <c r="F90" s="158"/>
      <c r="G90" s="158"/>
      <c r="H90" s="14"/>
      <c r="I90" s="14"/>
      <c r="J90" s="14"/>
      <c r="K90" s="14"/>
      <c r="L90" s="14"/>
      <c r="M90" s="9"/>
      <c r="N90" s="9"/>
      <c r="O90" s="9"/>
      <c r="P90" s="159" t="b">
        <f>AND(OR($E$49="",B120=$E$49),ISNUMBER(SEARCH($E$49,B120)))</f>
        <v>1</v>
      </c>
      <c r="Q90" s="160" t="b">
        <f>AND(OR($E$49="",B120=$E$49),ISNUMBER(SEARCH($E$49,B120)))</f>
        <v>1</v>
      </c>
      <c r="R90" s="157" t="b">
        <f>AND(OR($E$49="",P120=$E$49),ISNUMBER(SEARCH($E$49,P120)))</f>
        <v>0</v>
      </c>
      <c r="S90" s="9"/>
      <c r="T90" s="9"/>
      <c r="U90" s="14"/>
      <c r="V90" s="14"/>
    </row>
    <row r="91" spans="2:22" ht="17.25" customHeight="1" hidden="1" thickBot="1">
      <c r="B91" s="370" t="s">
        <v>45</v>
      </c>
      <c r="C91" s="161" t="s">
        <v>46</v>
      </c>
      <c r="D91" s="15" t="s">
        <v>47</v>
      </c>
      <c r="E91" s="161" t="s">
        <v>48</v>
      </c>
      <c r="F91" s="162"/>
      <c r="G91" s="163" t="s">
        <v>49</v>
      </c>
      <c r="H91" s="286" t="s">
        <v>50</v>
      </c>
      <c r="I91" s="287"/>
      <c r="J91" s="164"/>
      <c r="K91" s="14"/>
      <c r="L91" s="14"/>
      <c r="M91" s="9"/>
      <c r="N91" s="9"/>
      <c r="O91" s="9"/>
      <c r="Q91" s="9"/>
      <c r="R91" s="9"/>
      <c r="S91" s="9"/>
      <c r="T91" s="9"/>
      <c r="U91" s="14"/>
      <c r="V91" s="14"/>
    </row>
    <row r="92" spans="2:22" ht="17.25" hidden="1" thickBot="1">
      <c r="B92" s="371"/>
      <c r="C92" s="361" t="s">
        <v>592</v>
      </c>
      <c r="D92" s="165" t="s">
        <v>51</v>
      </c>
      <c r="E92" s="166"/>
      <c r="F92" s="167"/>
      <c r="G92" s="167"/>
      <c r="H92" s="168"/>
      <c r="I92" s="164"/>
      <c r="J92" s="164"/>
      <c r="K92" s="14"/>
      <c r="L92" s="14"/>
      <c r="M92" s="9"/>
      <c r="N92" s="9"/>
      <c r="O92" s="9"/>
      <c r="Q92" s="9"/>
      <c r="R92" s="9"/>
      <c r="S92" s="9"/>
      <c r="T92" s="9"/>
      <c r="U92" s="14"/>
      <c r="V92" s="14"/>
    </row>
    <row r="93" spans="2:22" ht="17.25" hidden="1" thickBot="1">
      <c r="B93" s="372"/>
      <c r="C93" s="362"/>
      <c r="D93" s="169" t="s">
        <v>614</v>
      </c>
      <c r="E93" s="170" t="s">
        <v>52</v>
      </c>
      <c r="F93" s="353" t="s">
        <v>53</v>
      </c>
      <c r="G93" s="354"/>
      <c r="H93" s="21" t="s">
        <v>1</v>
      </c>
      <c r="I93" s="171"/>
      <c r="J93" s="346"/>
      <c r="K93" s="14"/>
      <c r="L93" s="14"/>
      <c r="M93" s="9"/>
      <c r="N93" s="9"/>
      <c r="O93" s="9"/>
      <c r="P93" s="9"/>
      <c r="Q93" s="9"/>
      <c r="R93" s="9"/>
      <c r="S93" s="9"/>
      <c r="T93" s="172">
        <f>IF(H93="No",0,1)</f>
        <v>0</v>
      </c>
      <c r="U93" s="14"/>
      <c r="V93" s="14"/>
    </row>
    <row r="94" spans="2:22" ht="17.25" hidden="1" thickBot="1">
      <c r="B94" s="371"/>
      <c r="C94" s="362"/>
      <c r="D94" s="173" t="s">
        <v>615</v>
      </c>
      <c r="E94" s="174" t="s">
        <v>52</v>
      </c>
      <c r="F94" s="275" t="s">
        <v>54</v>
      </c>
      <c r="G94" s="276"/>
      <c r="H94" s="21" t="s">
        <v>1</v>
      </c>
      <c r="I94" s="164"/>
      <c r="J94" s="346"/>
      <c r="K94" s="14"/>
      <c r="L94" s="14"/>
      <c r="M94" s="9"/>
      <c r="N94" s="9"/>
      <c r="O94" s="9"/>
      <c r="P94" s="9"/>
      <c r="Q94" s="9"/>
      <c r="R94" s="9"/>
      <c r="S94" s="9"/>
      <c r="T94" s="172">
        <f>IF(H94="No",0,1)</f>
        <v>0</v>
      </c>
      <c r="U94" s="14"/>
      <c r="V94" s="14"/>
    </row>
    <row r="95" spans="2:22" ht="17.25" hidden="1" thickBot="1">
      <c r="B95" s="371"/>
      <c r="C95" s="362"/>
      <c r="D95" s="173" t="s">
        <v>616</v>
      </c>
      <c r="E95" s="174" t="s">
        <v>52</v>
      </c>
      <c r="F95" s="275" t="s">
        <v>55</v>
      </c>
      <c r="G95" s="276"/>
      <c r="H95" s="21" t="s">
        <v>1</v>
      </c>
      <c r="I95" s="164"/>
      <c r="J95" s="346"/>
      <c r="K95" s="14"/>
      <c r="L95" s="14"/>
      <c r="M95" s="9"/>
      <c r="N95" s="9"/>
      <c r="O95" s="9"/>
      <c r="P95" s="9"/>
      <c r="Q95" s="9"/>
      <c r="R95" s="9"/>
      <c r="S95" s="9"/>
      <c r="T95" s="172">
        <f>IF(H95="No",0,1)</f>
        <v>0</v>
      </c>
      <c r="U95" s="14"/>
      <c r="V95" s="14"/>
    </row>
    <row r="96" spans="2:22" ht="17.25" hidden="1" thickBot="1">
      <c r="B96" s="373"/>
      <c r="C96" s="362"/>
      <c r="D96" s="173" t="s">
        <v>617</v>
      </c>
      <c r="E96" s="174" t="s">
        <v>52</v>
      </c>
      <c r="F96" s="275" t="s">
        <v>56</v>
      </c>
      <c r="G96" s="276"/>
      <c r="H96" s="21" t="s">
        <v>1</v>
      </c>
      <c r="I96" s="164"/>
      <c r="J96" s="346"/>
      <c r="K96" s="14"/>
      <c r="L96" s="14"/>
      <c r="M96" s="9"/>
      <c r="N96" s="9"/>
      <c r="O96" s="9"/>
      <c r="P96" s="9"/>
      <c r="S96" s="9"/>
      <c r="T96" s="172">
        <f>IF(H96="No",0,1)</f>
        <v>0</v>
      </c>
      <c r="U96" s="14"/>
      <c r="V96" s="14"/>
    </row>
    <row r="97" spans="2:22" ht="17.25" hidden="1" thickBot="1">
      <c r="B97" s="372"/>
      <c r="C97" s="362"/>
      <c r="D97" s="175" t="s">
        <v>618</v>
      </c>
      <c r="E97" s="176" t="s">
        <v>52</v>
      </c>
      <c r="F97" s="351" t="s">
        <v>55</v>
      </c>
      <c r="G97" s="352"/>
      <c r="H97" s="21" t="s">
        <v>1</v>
      </c>
      <c r="I97" s="164"/>
      <c r="J97" s="164"/>
      <c r="K97" s="14"/>
      <c r="L97" s="14"/>
      <c r="M97" s="9"/>
      <c r="N97" s="9"/>
      <c r="O97" s="9"/>
      <c r="P97" s="9"/>
      <c r="Q97" s="177" t="s">
        <v>701</v>
      </c>
      <c r="R97" s="177">
        <f>SUBTOTAL(9,T93:T97)</f>
        <v>0</v>
      </c>
      <c r="S97" s="9"/>
      <c r="T97" s="172">
        <f>IF(H97="No",0,1)</f>
        <v>0</v>
      </c>
      <c r="U97" s="14"/>
      <c r="V97" s="14"/>
    </row>
    <row r="98" spans="2:22" ht="24.75" customHeight="1" hidden="1" thickBot="1">
      <c r="B98" s="373"/>
      <c r="C98" s="362"/>
      <c r="D98" s="408" t="str">
        <f>IF($E$47&lt;&gt;"-","Regional supported messages : 
Can be selected only by suppliers delivering only to Faurecia plant in concerned area (See section 5)","")</f>
        <v>Regional supported messages : 
Can be selected only by suppliers delivering only to Faurecia plant in concerned area (See section 5)</v>
      </c>
      <c r="E98" s="409"/>
      <c r="F98" s="409"/>
      <c r="G98" s="409"/>
      <c r="H98" s="22"/>
      <c r="I98" s="164"/>
      <c r="J98" s="164"/>
      <c r="K98" s="14"/>
      <c r="L98" s="14"/>
      <c r="M98" s="9"/>
      <c r="N98" s="9"/>
      <c r="O98" s="9"/>
      <c r="P98" s="9"/>
      <c r="S98" s="9"/>
      <c r="T98" s="33"/>
      <c r="U98" s="14"/>
      <c r="V98" s="14"/>
    </row>
    <row r="99" spans="2:22" s="34" customFormat="1" ht="15.75" hidden="1" thickBot="1">
      <c r="B99" s="374"/>
      <c r="C99" s="363"/>
      <c r="D99" s="7" t="str">
        <f>IF($E$49="Several","Additional supported messages",IF($E$49="North America","Additional Supported Messages for North America (CAN,USA,MEX)","Additional Supported Messages for South America"))</f>
        <v>Additional Supported Messages for South America</v>
      </c>
      <c r="E99" s="178"/>
      <c r="F99" s="178"/>
      <c r="G99" s="178"/>
      <c r="H99" s="7"/>
      <c r="I99" s="179"/>
      <c r="J99" s="179"/>
      <c r="K99" s="9"/>
      <c r="L99" s="9"/>
      <c r="M99" s="9"/>
      <c r="N99" s="9"/>
      <c r="O99" s="9"/>
      <c r="P99" s="9"/>
      <c r="Q99" s="9"/>
      <c r="R99" s="9"/>
      <c r="S99" s="9"/>
      <c r="T99" s="33"/>
      <c r="U99" s="9"/>
      <c r="V99" s="9"/>
    </row>
    <row r="100" spans="2:22" s="34" customFormat="1" ht="15.75" hidden="1" thickBot="1">
      <c r="B100" s="374"/>
      <c r="C100" s="363"/>
      <c r="D100" s="180" t="s">
        <v>614</v>
      </c>
      <c r="E100" s="181" t="s">
        <v>612</v>
      </c>
      <c r="F100" s="347" t="s">
        <v>53</v>
      </c>
      <c r="G100" s="348"/>
      <c r="H100" s="21" t="s">
        <v>1</v>
      </c>
      <c r="I100" s="179"/>
      <c r="J100" s="179"/>
      <c r="K100" s="9"/>
      <c r="L100" s="9"/>
      <c r="M100" s="9"/>
      <c r="N100" s="9"/>
      <c r="O100" s="9"/>
      <c r="P100" s="9"/>
      <c r="Q100" s="9"/>
      <c r="R100" s="9"/>
      <c r="S100" s="9"/>
      <c r="T100" s="172">
        <f>IF(H100="No",0,1)</f>
        <v>0</v>
      </c>
      <c r="U100" s="9"/>
      <c r="V100" s="9"/>
    </row>
    <row r="101" spans="2:22" s="34" customFormat="1" ht="15.75" hidden="1" thickBot="1">
      <c r="B101" s="375"/>
      <c r="C101" s="363"/>
      <c r="D101" s="182" t="s">
        <v>615</v>
      </c>
      <c r="E101" s="183" t="s">
        <v>612</v>
      </c>
      <c r="F101" s="349" t="s">
        <v>54</v>
      </c>
      <c r="G101" s="350"/>
      <c r="H101" s="21" t="s">
        <v>1</v>
      </c>
      <c r="I101" s="179"/>
      <c r="J101" s="179"/>
      <c r="K101" s="9"/>
      <c r="L101" s="9"/>
      <c r="M101" s="9"/>
      <c r="N101" s="9"/>
      <c r="O101" s="9"/>
      <c r="P101" s="9"/>
      <c r="Q101" s="177" t="s">
        <v>702</v>
      </c>
      <c r="R101" s="177">
        <f>SUBTOTAL(9,T99:T103)</f>
        <v>0</v>
      </c>
      <c r="S101" s="9"/>
      <c r="T101" s="172">
        <f>IF(H101="No",0,1)</f>
        <v>0</v>
      </c>
      <c r="U101" s="9"/>
      <c r="V101" s="9"/>
    </row>
    <row r="102" spans="2:22" ht="17.25" hidden="1" thickBot="1">
      <c r="B102" s="376"/>
      <c r="C102" s="364"/>
      <c r="D102" s="290" t="s">
        <v>740</v>
      </c>
      <c r="E102" s="291"/>
      <c r="F102" s="291"/>
      <c r="G102" s="291"/>
      <c r="H102" s="168"/>
      <c r="I102" s="164"/>
      <c r="J102" s="164"/>
      <c r="K102" s="14"/>
      <c r="L102" s="14"/>
      <c r="M102" s="9"/>
      <c r="N102" s="9"/>
      <c r="O102" s="9"/>
      <c r="P102" s="9"/>
      <c r="Q102" s="9"/>
      <c r="R102" s="9"/>
      <c r="S102" s="9"/>
      <c r="T102" s="33"/>
      <c r="U102" s="14"/>
      <c r="V102" s="14"/>
    </row>
    <row r="103" spans="2:22" s="34" customFormat="1" ht="15.75" hidden="1" thickBot="1">
      <c r="B103" s="377"/>
      <c r="C103" s="385">
        <f>IF($E$89="Europe","ODETTE","")</f>
      </c>
      <c r="D103" s="182" t="s">
        <v>641</v>
      </c>
      <c r="E103" s="390" t="s">
        <v>612</v>
      </c>
      <c r="F103" s="393" t="s">
        <v>56</v>
      </c>
      <c r="G103" s="394"/>
      <c r="H103" s="21" t="s">
        <v>1</v>
      </c>
      <c r="I103" s="179"/>
      <c r="J103" s="179"/>
      <c r="K103" s="9"/>
      <c r="L103" s="9"/>
      <c r="M103" s="9"/>
      <c r="N103" s="9"/>
      <c r="O103" s="9"/>
      <c r="P103" s="9"/>
      <c r="Q103" s="9"/>
      <c r="R103" s="9"/>
      <c r="S103" s="9"/>
      <c r="T103" s="172">
        <f>IF(H103="No",0,1)</f>
        <v>0</v>
      </c>
      <c r="U103" s="9"/>
      <c r="V103" s="9"/>
    </row>
    <row r="104" spans="2:22" s="34" customFormat="1" ht="15.75" hidden="1" thickBot="1">
      <c r="B104" s="377"/>
      <c r="C104" s="386"/>
      <c r="D104" s="184">
        <f>IF($E$89="Europe","AVIEXP","")</f>
      </c>
      <c r="E104" s="391"/>
      <c r="F104" s="288">
        <f>IF($E$89="Europe","O-AVIEXP.&lt;Supplier code&gt;.&lt;Faurecia plant ID&gt;","")</f>
      </c>
      <c r="G104" s="289"/>
      <c r="H104" s="1" t="s">
        <v>1</v>
      </c>
      <c r="I104" s="179"/>
      <c r="J104" s="179"/>
      <c r="K104" s="9"/>
      <c r="L104" s="9"/>
      <c r="M104" s="9"/>
      <c r="N104" s="9"/>
      <c r="O104" s="9"/>
      <c r="P104" s="9"/>
      <c r="Q104" s="9"/>
      <c r="R104" s="9"/>
      <c r="S104" s="9"/>
      <c r="T104" s="9"/>
      <c r="U104" s="9"/>
      <c r="V104" s="9"/>
    </row>
    <row r="105" spans="2:22" s="34" customFormat="1" ht="15.75" hidden="1" thickBot="1">
      <c r="B105" s="377"/>
      <c r="C105" s="386"/>
      <c r="D105" s="184">
        <f>IF($E$89="Europe","INVOIC","")</f>
      </c>
      <c r="E105" s="391"/>
      <c r="F105" s="288">
        <f>IF($E$89="Europe","O-INVOIC.&lt;Supplier code&gt;.&lt;Faurecia plant ID&gt;","")</f>
      </c>
      <c r="G105" s="289"/>
      <c r="H105" s="1" t="s">
        <v>1</v>
      </c>
      <c r="I105" s="179"/>
      <c r="J105" s="179"/>
      <c r="K105" s="9"/>
      <c r="L105" s="9"/>
      <c r="M105" s="9"/>
      <c r="N105" s="9"/>
      <c r="O105" s="9"/>
      <c r="P105" s="9"/>
      <c r="Q105" s="9"/>
      <c r="R105" s="9"/>
      <c r="S105" s="9"/>
      <c r="T105" s="9"/>
      <c r="U105" s="9"/>
      <c r="V105" s="9"/>
    </row>
    <row r="106" spans="2:22" s="34" customFormat="1" ht="15.75" hidden="1" thickBot="1">
      <c r="B106" s="377"/>
      <c r="C106" s="386"/>
      <c r="D106" s="184">
        <f>IF($E$89="Europe","MOUSTO","")</f>
      </c>
      <c r="E106" s="392"/>
      <c r="F106" s="288">
        <f>IF($E$89="Europe","O-MOUSTO.&lt;Supplier code&gt;.&lt;Faurecia plant ID&gt;","")</f>
      </c>
      <c r="G106" s="289"/>
      <c r="H106" s="1" t="s">
        <v>1</v>
      </c>
      <c r="I106" s="179"/>
      <c r="J106" s="179"/>
      <c r="K106" s="9"/>
      <c r="L106" s="9"/>
      <c r="M106" s="9"/>
      <c r="N106" s="9"/>
      <c r="O106" s="9"/>
      <c r="P106" s="9"/>
      <c r="Q106" s="9"/>
      <c r="R106" s="9"/>
      <c r="S106" s="9"/>
      <c r="T106" s="9"/>
      <c r="U106" s="9"/>
      <c r="V106" s="9"/>
    </row>
    <row r="107" spans="2:22" ht="17.25" hidden="1" thickBot="1">
      <c r="B107" s="376"/>
      <c r="C107" s="380" t="s">
        <v>659</v>
      </c>
      <c r="D107" s="173" t="s">
        <v>654</v>
      </c>
      <c r="E107" s="382" t="s">
        <v>653</v>
      </c>
      <c r="F107" s="275" t="s">
        <v>660</v>
      </c>
      <c r="G107" s="276"/>
      <c r="H107" s="21" t="s">
        <v>1</v>
      </c>
      <c r="I107" s="164"/>
      <c r="J107" s="164"/>
      <c r="K107" s="14"/>
      <c r="L107" s="14"/>
      <c r="M107" s="9"/>
      <c r="N107" s="9"/>
      <c r="O107" s="9"/>
      <c r="P107" s="9"/>
      <c r="Q107" s="9"/>
      <c r="R107" s="9"/>
      <c r="S107" s="9"/>
      <c r="T107" s="172">
        <f>IF(H107="No",0,1)</f>
        <v>0</v>
      </c>
      <c r="U107" s="14"/>
      <c r="V107" s="14"/>
    </row>
    <row r="108" spans="2:22" ht="17.25" hidden="1" thickBot="1">
      <c r="B108" s="376"/>
      <c r="C108" s="381"/>
      <c r="D108" s="173" t="s">
        <v>655</v>
      </c>
      <c r="E108" s="383"/>
      <c r="F108" s="275" t="s">
        <v>661</v>
      </c>
      <c r="G108" s="276"/>
      <c r="H108" s="21" t="s">
        <v>1</v>
      </c>
      <c r="I108" s="164"/>
      <c r="J108" s="164"/>
      <c r="K108" s="14"/>
      <c r="L108" s="14"/>
      <c r="M108" s="9"/>
      <c r="N108" s="9"/>
      <c r="O108" s="9"/>
      <c r="P108" s="9"/>
      <c r="Q108" s="9"/>
      <c r="R108" s="9"/>
      <c r="S108" s="9"/>
      <c r="T108" s="172">
        <f>IF(H108="No",0,1)</f>
        <v>0</v>
      </c>
      <c r="U108" s="14"/>
      <c r="V108" s="14"/>
    </row>
    <row r="109" spans="2:22" ht="17.25" hidden="1" thickBot="1">
      <c r="B109" s="376"/>
      <c r="C109" s="381"/>
      <c r="D109" s="173" t="s">
        <v>656</v>
      </c>
      <c r="E109" s="383"/>
      <c r="F109" s="275" t="s">
        <v>662</v>
      </c>
      <c r="G109" s="276"/>
      <c r="H109" s="21" t="s">
        <v>1</v>
      </c>
      <c r="I109" s="164"/>
      <c r="J109" s="164"/>
      <c r="K109" s="14"/>
      <c r="L109" s="14"/>
      <c r="M109" s="9"/>
      <c r="N109" s="9"/>
      <c r="O109" s="9"/>
      <c r="P109" s="9"/>
      <c r="Q109" s="9"/>
      <c r="R109" s="9"/>
      <c r="S109" s="9"/>
      <c r="T109" s="172">
        <f>IF(H109="No",0,1)</f>
        <v>0</v>
      </c>
      <c r="U109" s="14"/>
      <c r="V109" s="14"/>
    </row>
    <row r="110" spans="2:22" ht="17.25" hidden="1" thickBot="1">
      <c r="B110" s="376"/>
      <c r="C110" s="381"/>
      <c r="D110" s="173" t="s">
        <v>658</v>
      </c>
      <c r="E110" s="383"/>
      <c r="F110" s="275" t="s">
        <v>663</v>
      </c>
      <c r="G110" s="276"/>
      <c r="H110" s="21" t="s">
        <v>1</v>
      </c>
      <c r="I110" s="164"/>
      <c r="J110" s="164"/>
      <c r="K110" s="14"/>
      <c r="L110" s="14"/>
      <c r="M110" s="9"/>
      <c r="N110" s="9"/>
      <c r="O110" s="9"/>
      <c r="P110" s="9"/>
      <c r="Q110" s="9"/>
      <c r="R110" s="9"/>
      <c r="S110" s="9"/>
      <c r="T110" s="172">
        <f>IF(H110="No",0,1)</f>
        <v>0</v>
      </c>
      <c r="U110" s="14"/>
      <c r="V110" s="14"/>
    </row>
    <row r="111" spans="2:22" ht="17.25" hidden="1" thickBot="1">
      <c r="B111" s="376"/>
      <c r="C111" s="381"/>
      <c r="D111" s="173" t="s">
        <v>657</v>
      </c>
      <c r="E111" s="384"/>
      <c r="F111" s="275" t="s">
        <v>664</v>
      </c>
      <c r="G111" s="276"/>
      <c r="H111" s="21" t="s">
        <v>1</v>
      </c>
      <c r="I111" s="164"/>
      <c r="J111" s="164"/>
      <c r="K111" s="14"/>
      <c r="L111" s="14"/>
      <c r="M111" s="9"/>
      <c r="N111" s="9"/>
      <c r="O111" s="9"/>
      <c r="P111" s="9"/>
      <c r="Q111" s="177" t="s">
        <v>704</v>
      </c>
      <c r="R111" s="177">
        <f>SUBTOTAL(9,T107:T111)</f>
        <v>0</v>
      </c>
      <c r="S111" s="9"/>
      <c r="T111" s="172">
        <f>IF(H111="No",0,1)</f>
        <v>0</v>
      </c>
      <c r="U111" s="14"/>
      <c r="V111" s="14"/>
    </row>
    <row r="112" spans="2:22" s="34" customFormat="1" ht="15" hidden="1">
      <c r="B112" s="378"/>
      <c r="C112" s="2"/>
      <c r="D112" s="333" t="str">
        <f>IF($E$89="Northern America","   In Northern America EDI will be released to Covisint","    P2P connection only managed by European Faurecia HUB")</f>
        <v>    P2P connection only managed by European Faurecia HUB</v>
      </c>
      <c r="E112" s="334"/>
      <c r="F112" s="334"/>
      <c r="G112" s="335"/>
      <c r="H112" s="339"/>
      <c r="I112" s="179"/>
      <c r="J112" s="179"/>
      <c r="K112" s="9"/>
      <c r="L112" s="9"/>
      <c r="M112" s="9"/>
      <c r="N112" s="9"/>
      <c r="O112" s="9"/>
      <c r="P112" s="9"/>
      <c r="Q112" s="9"/>
      <c r="R112" s="9"/>
      <c r="S112" s="9"/>
      <c r="T112" s="3"/>
      <c r="U112" s="9" t="s">
        <v>218</v>
      </c>
      <c r="V112" s="9"/>
    </row>
    <row r="113" spans="2:22" s="34" customFormat="1" ht="15.75" hidden="1" thickBot="1">
      <c r="B113" s="379"/>
      <c r="C113" s="2"/>
      <c r="D113" s="336"/>
      <c r="E113" s="337"/>
      <c r="F113" s="337"/>
      <c r="G113" s="338"/>
      <c r="H113" s="340"/>
      <c r="I113" s="179"/>
      <c r="J113" s="179"/>
      <c r="K113" s="9"/>
      <c r="L113" s="9"/>
      <c r="M113" s="9"/>
      <c r="N113" s="9"/>
      <c r="O113" s="9"/>
      <c r="P113" s="9"/>
      <c r="Q113" s="9"/>
      <c r="R113" s="9"/>
      <c r="S113" s="185"/>
      <c r="U113" s="9"/>
      <c r="V113" s="9"/>
    </row>
    <row r="114" spans="2:22" ht="16.5" hidden="1">
      <c r="B114" s="342" t="s">
        <v>57</v>
      </c>
      <c r="C114" s="343"/>
      <c r="D114" s="355" t="s">
        <v>697</v>
      </c>
      <c r="E114" s="356"/>
      <c r="F114" s="356"/>
      <c r="G114" s="357"/>
      <c r="H114" s="186"/>
      <c r="I114" s="186"/>
      <c r="J114" s="187"/>
      <c r="K114" s="14"/>
      <c r="L114" s="14"/>
      <c r="M114" s="9"/>
      <c r="N114" s="9"/>
      <c r="O114" s="9"/>
      <c r="P114" s="9"/>
      <c r="U114" s="14"/>
      <c r="V114" s="14"/>
    </row>
    <row r="115" spans="2:22" ht="43.5" customHeight="1" hidden="1" thickBot="1">
      <c r="B115" s="344"/>
      <c r="C115" s="345"/>
      <c r="D115" s="358"/>
      <c r="E115" s="359"/>
      <c r="F115" s="359"/>
      <c r="G115" s="360"/>
      <c r="H115" s="186"/>
      <c r="I115" s="186"/>
      <c r="J115" s="187"/>
      <c r="K115" s="14"/>
      <c r="L115" s="14"/>
      <c r="M115" s="9"/>
      <c r="N115" s="9"/>
      <c r="O115" s="9"/>
      <c r="P115" s="9"/>
      <c r="Q115" s="141"/>
      <c r="R115" s="34" t="s">
        <v>703</v>
      </c>
      <c r="S115" s="9"/>
      <c r="T115" s="177">
        <f>SUBTOTAL(9,T90:T114)</f>
        <v>0</v>
      </c>
      <c r="U115" s="14"/>
      <c r="V115" s="14"/>
    </row>
    <row r="116" spans="2:22" ht="16.5" hidden="1">
      <c r="B116" s="23"/>
      <c r="C116" s="23"/>
      <c r="D116" s="188"/>
      <c r="E116" s="188"/>
      <c r="F116" s="188"/>
      <c r="G116" s="188"/>
      <c r="H116" s="186"/>
      <c r="I116" s="186"/>
      <c r="J116" s="187"/>
      <c r="K116" s="14"/>
      <c r="L116" s="14"/>
      <c r="M116" s="9"/>
      <c r="N116" s="9"/>
      <c r="O116" s="9"/>
      <c r="P116" s="9"/>
      <c r="Q116" s="9"/>
      <c r="R116" s="9"/>
      <c r="S116" s="9"/>
      <c r="T116" s="9"/>
      <c r="U116" s="14"/>
      <c r="V116" s="14"/>
    </row>
    <row r="117" spans="2:22" ht="16.5">
      <c r="B117" s="274"/>
      <c r="C117" s="274"/>
      <c r="D117" s="274"/>
      <c r="E117" s="274"/>
      <c r="F117" s="274"/>
      <c r="G117" s="274"/>
      <c r="H117" s="274"/>
      <c r="I117" s="14"/>
      <c r="J117" s="187"/>
      <c r="K117" s="14"/>
      <c r="L117" s="14"/>
      <c r="M117" s="9"/>
      <c r="N117" s="9"/>
      <c r="O117" s="9"/>
      <c r="P117" s="9"/>
      <c r="Q117" s="9"/>
      <c r="R117" s="9"/>
      <c r="S117" s="9"/>
      <c r="T117" s="9"/>
      <c r="U117" s="14"/>
      <c r="V117" s="14"/>
    </row>
    <row r="118" spans="2:22" ht="21" thickBot="1">
      <c r="B118" s="44" t="s">
        <v>737</v>
      </c>
      <c r="C118" s="14"/>
      <c r="D118" s="14"/>
      <c r="E118" s="14"/>
      <c r="F118" s="14"/>
      <c r="G118" s="14"/>
      <c r="H118" s="14"/>
      <c r="I118" s="14"/>
      <c r="J118" s="187"/>
      <c r="K118" s="14"/>
      <c r="L118" s="14"/>
      <c r="M118" s="9"/>
      <c r="N118" s="9"/>
      <c r="O118" s="9"/>
      <c r="P118" s="9"/>
      <c r="Q118" s="189" t="s">
        <v>700</v>
      </c>
      <c r="R118" s="9"/>
      <c r="S118" s="9"/>
      <c r="T118" s="9"/>
      <c r="U118" s="14"/>
      <c r="V118" s="14"/>
    </row>
    <row r="119" spans="1:24" ht="39.75" thickBot="1" thickTop="1">
      <c r="A119" s="329" t="s">
        <v>58</v>
      </c>
      <c r="B119" s="161" t="s">
        <v>59</v>
      </c>
      <c r="C119" s="15" t="s">
        <v>60</v>
      </c>
      <c r="D119" s="190" t="s">
        <v>677</v>
      </c>
      <c r="E119" s="331" t="s">
        <v>61</v>
      </c>
      <c r="F119" s="332"/>
      <c r="G119" s="331" t="s">
        <v>667</v>
      </c>
      <c r="H119" s="332"/>
      <c r="I119" s="191" t="s">
        <v>62</v>
      </c>
      <c r="J119" s="192" t="s">
        <v>63</v>
      </c>
      <c r="K119" s="193" t="s">
        <v>64</v>
      </c>
      <c r="L119" s="15" t="s">
        <v>65</v>
      </c>
      <c r="M119" s="9"/>
      <c r="N119" s="33">
        <f>SUM(N120:N566)</f>
        <v>0</v>
      </c>
      <c r="O119" s="9"/>
      <c r="P119" s="9" t="s">
        <v>59</v>
      </c>
      <c r="Q119" s="177" t="e">
        <f>VLOOKUP("Yes",Parameter_sheet!L121:Q568,6,0)</f>
        <v>#N/A</v>
      </c>
      <c r="R119" s="9"/>
      <c r="S119" s="9"/>
      <c r="T119" s="9"/>
      <c r="U119" s="14"/>
      <c r="V119" s="14"/>
      <c r="W119" s="14"/>
      <c r="X119" s="14"/>
    </row>
    <row r="120" spans="1:24" ht="26.25" thickBot="1">
      <c r="A120" s="330"/>
      <c r="B120" s="194" t="str">
        <f>IF($E$49="North America","North America",IF($E$49="Europe","Europe",IF($E$49="Africa","Africa",IF($E$49="Asia","Asia",IF($E$49="South America","South America","-")))))</f>
        <v>-</v>
      </c>
      <c r="C120" s="195" t="s">
        <v>801</v>
      </c>
      <c r="D120" s="196"/>
      <c r="E120" s="197" t="s">
        <v>66</v>
      </c>
      <c r="F120" s="198" t="s">
        <v>67</v>
      </c>
      <c r="G120" s="341" t="s">
        <v>668</v>
      </c>
      <c r="H120" s="266"/>
      <c r="I120" s="199"/>
      <c r="J120" s="200"/>
      <c r="K120" s="200"/>
      <c r="L120" s="16"/>
      <c r="M120" s="9"/>
      <c r="N120" s="33"/>
      <c r="O120" s="9"/>
      <c r="P120" s="9" t="s">
        <v>591</v>
      </c>
      <c r="Q120" s="9"/>
      <c r="R120" s="9"/>
      <c r="S120" s="9"/>
      <c r="T120" s="9"/>
      <c r="U120" s="14"/>
      <c r="V120" s="14"/>
      <c r="W120" s="14"/>
      <c r="X120" s="14"/>
    </row>
    <row r="121" spans="1:24" s="34" customFormat="1" ht="15.75" hidden="1" thickBot="1">
      <c r="A121" s="330"/>
      <c r="B121" s="26" t="s">
        <v>68</v>
      </c>
      <c r="C121" s="201" t="s">
        <v>69</v>
      </c>
      <c r="D121" s="28" t="s">
        <v>923</v>
      </c>
      <c r="E121" s="202" t="s">
        <v>70</v>
      </c>
      <c r="F121" s="203" t="s">
        <v>69</v>
      </c>
      <c r="G121" s="260">
        <v>1536</v>
      </c>
      <c r="H121" s="261"/>
      <c r="I121" s="204" t="s">
        <v>71</v>
      </c>
      <c r="J121" s="30" t="s">
        <v>72</v>
      </c>
      <c r="K121" s="32" t="s">
        <v>825</v>
      </c>
      <c r="L121" s="13" t="s">
        <v>1</v>
      </c>
      <c r="N121" s="33">
        <f aca="true" t="shared" si="0" ref="N121:N198">IF(L121="No",0,1)</f>
        <v>0</v>
      </c>
      <c r="O121" s="9"/>
      <c r="P121" s="9" t="s">
        <v>591</v>
      </c>
      <c r="Q121" s="9" t="str">
        <f>J121</f>
        <v>CAPES</v>
      </c>
      <c r="R121" s="9"/>
      <c r="S121" s="9"/>
      <c r="T121" s="9"/>
      <c r="U121" s="9"/>
      <c r="V121" s="9"/>
      <c r="W121" s="9"/>
      <c r="X121" s="9"/>
    </row>
    <row r="122" spans="1:24" s="34" customFormat="1" ht="15.75" hidden="1" thickBot="1">
      <c r="A122" s="330"/>
      <c r="B122" s="26" t="s">
        <v>68</v>
      </c>
      <c r="C122" s="201" t="s">
        <v>69</v>
      </c>
      <c r="D122" s="28" t="s">
        <v>74</v>
      </c>
      <c r="E122" s="202" t="s">
        <v>75</v>
      </c>
      <c r="F122" s="203" t="s">
        <v>69</v>
      </c>
      <c r="G122" s="260">
        <v>1417</v>
      </c>
      <c r="H122" s="261"/>
      <c r="I122" s="204" t="s">
        <v>71</v>
      </c>
      <c r="J122" s="30" t="s">
        <v>76</v>
      </c>
      <c r="K122" s="32" t="s">
        <v>73</v>
      </c>
      <c r="L122" s="12" t="s">
        <v>1</v>
      </c>
      <c r="N122" s="33">
        <f t="shared" si="0"/>
        <v>0</v>
      </c>
      <c r="O122" s="9"/>
      <c r="P122" s="9" t="s">
        <v>591</v>
      </c>
      <c r="Q122" s="9" t="str">
        <f aca="true" t="shared" si="1" ref="Q122:Q200">J122</f>
        <v>PLBES</v>
      </c>
      <c r="R122" s="9"/>
      <c r="S122" s="9"/>
      <c r="T122" s="9"/>
      <c r="U122" s="9"/>
      <c r="V122" s="9"/>
      <c r="W122" s="9"/>
      <c r="X122" s="9"/>
    </row>
    <row r="123" spans="1:24" s="34" customFormat="1" ht="15.75" hidden="1" thickBot="1">
      <c r="A123" s="330"/>
      <c r="B123" s="26" t="s">
        <v>77</v>
      </c>
      <c r="C123" s="201" t="s">
        <v>69</v>
      </c>
      <c r="D123" s="28" t="s">
        <v>871</v>
      </c>
      <c r="E123" s="202" t="s">
        <v>854</v>
      </c>
      <c r="F123" s="203" t="s">
        <v>69</v>
      </c>
      <c r="G123" s="260">
        <v>1709</v>
      </c>
      <c r="H123" s="267"/>
      <c r="I123" s="204" t="s">
        <v>71</v>
      </c>
      <c r="J123" s="30" t="s">
        <v>853</v>
      </c>
      <c r="K123" s="32" t="s">
        <v>883</v>
      </c>
      <c r="L123" s="12" t="s">
        <v>1</v>
      </c>
      <c r="N123" s="33">
        <f t="shared" si="0"/>
        <v>0</v>
      </c>
      <c r="O123" s="9"/>
      <c r="P123" s="9" t="s">
        <v>591</v>
      </c>
      <c r="Q123" s="9" t="str">
        <f t="shared" si="1"/>
        <v>BNGES</v>
      </c>
      <c r="R123" s="9"/>
      <c r="S123" s="9"/>
      <c r="T123" s="9"/>
      <c r="U123" s="9"/>
      <c r="V123" s="9"/>
      <c r="W123" s="9"/>
      <c r="X123" s="9"/>
    </row>
    <row r="124" spans="1:24" s="34" customFormat="1" ht="15.75" hidden="1" thickBot="1">
      <c r="A124" s="330"/>
      <c r="B124" s="26" t="s">
        <v>77</v>
      </c>
      <c r="C124" s="201" t="s">
        <v>69</v>
      </c>
      <c r="D124" s="28" t="s">
        <v>78</v>
      </c>
      <c r="E124" s="202" t="s">
        <v>79</v>
      </c>
      <c r="F124" s="203" t="s">
        <v>69</v>
      </c>
      <c r="G124" s="260">
        <v>1441</v>
      </c>
      <c r="H124" s="261"/>
      <c r="I124" s="204" t="s">
        <v>71</v>
      </c>
      <c r="J124" s="30" t="s">
        <v>80</v>
      </c>
      <c r="K124" s="32" t="s">
        <v>81</v>
      </c>
      <c r="L124" s="12" t="s">
        <v>1</v>
      </c>
      <c r="N124" s="33">
        <f t="shared" si="0"/>
        <v>0</v>
      </c>
      <c r="O124" s="9"/>
      <c r="P124" s="9" t="s">
        <v>591</v>
      </c>
      <c r="Q124" s="9" t="str">
        <f t="shared" si="1"/>
        <v>BUNES</v>
      </c>
      <c r="R124" s="9"/>
      <c r="S124" s="9"/>
      <c r="T124" s="9"/>
      <c r="U124" s="9"/>
      <c r="V124" s="9"/>
      <c r="W124" s="9"/>
      <c r="X124" s="9"/>
    </row>
    <row r="125" spans="1:24" s="34" customFormat="1" ht="15.75" hidden="1" thickBot="1">
      <c r="A125" s="330"/>
      <c r="B125" s="26" t="s">
        <v>77</v>
      </c>
      <c r="C125" s="201" t="s">
        <v>69</v>
      </c>
      <c r="D125" s="28" t="s">
        <v>851</v>
      </c>
      <c r="E125" s="202" t="s">
        <v>846</v>
      </c>
      <c r="F125" s="203" t="s">
        <v>69</v>
      </c>
      <c r="G125" s="260">
        <v>9503</v>
      </c>
      <c r="H125" s="267"/>
      <c r="I125" s="204" t="s">
        <v>71</v>
      </c>
      <c r="J125" s="30" t="s">
        <v>848</v>
      </c>
      <c r="K125" s="32" t="s">
        <v>883</v>
      </c>
      <c r="L125" s="12" t="s">
        <v>1</v>
      </c>
      <c r="N125" s="33">
        <f t="shared" si="0"/>
        <v>0</v>
      </c>
      <c r="O125" s="9"/>
      <c r="P125" s="9" t="s">
        <v>591</v>
      </c>
      <c r="Q125" s="9" t="str">
        <f t="shared" si="1"/>
        <v>CHEES</v>
      </c>
      <c r="R125" s="9"/>
      <c r="S125" s="9"/>
      <c r="T125" s="9"/>
      <c r="U125" s="9"/>
      <c r="V125" s="9"/>
      <c r="W125" s="9"/>
      <c r="X125" s="9"/>
    </row>
    <row r="126" spans="1:24" s="34" customFormat="1" ht="15.75" hidden="1" thickBot="1">
      <c r="A126" s="330"/>
      <c r="B126" s="26" t="s">
        <v>77</v>
      </c>
      <c r="C126" s="201" t="s">
        <v>69</v>
      </c>
      <c r="D126" s="28" t="s">
        <v>852</v>
      </c>
      <c r="E126" s="202" t="s">
        <v>847</v>
      </c>
      <c r="F126" s="203" t="s">
        <v>69</v>
      </c>
      <c r="G126" s="260">
        <v>1503</v>
      </c>
      <c r="H126" s="267"/>
      <c r="I126" s="204" t="s">
        <v>71</v>
      </c>
      <c r="J126" s="30" t="s">
        <v>849</v>
      </c>
      <c r="K126" s="32" t="s">
        <v>883</v>
      </c>
      <c r="L126" s="12" t="s">
        <v>1</v>
      </c>
      <c r="N126" s="33">
        <f t="shared" si="0"/>
        <v>0</v>
      </c>
      <c r="O126" s="9"/>
      <c r="P126" s="9" t="s">
        <v>591</v>
      </c>
      <c r="Q126" s="9" t="str">
        <f t="shared" si="1"/>
        <v>CHIES</v>
      </c>
      <c r="R126" s="9"/>
      <c r="S126" s="9"/>
      <c r="T126" s="9"/>
      <c r="U126" s="9"/>
      <c r="V126" s="9"/>
      <c r="W126" s="9"/>
      <c r="X126" s="9"/>
    </row>
    <row r="127" spans="1:24" s="34" customFormat="1" ht="15.75" hidden="1" thickBot="1">
      <c r="A127" s="330"/>
      <c r="B127" s="26" t="s">
        <v>77</v>
      </c>
      <c r="C127" s="201" t="s">
        <v>69</v>
      </c>
      <c r="D127" s="28" t="s">
        <v>82</v>
      </c>
      <c r="E127" s="202" t="s">
        <v>83</v>
      </c>
      <c r="F127" s="203" t="s">
        <v>69</v>
      </c>
      <c r="G127" s="260">
        <v>1308</v>
      </c>
      <c r="H127" s="261"/>
      <c r="I127" s="204" t="s">
        <v>71</v>
      </c>
      <c r="J127" s="30" t="s">
        <v>84</v>
      </c>
      <c r="K127" s="32" t="s">
        <v>85</v>
      </c>
      <c r="L127" s="12" t="s">
        <v>1</v>
      </c>
      <c r="N127" s="33">
        <f t="shared" si="0"/>
        <v>0</v>
      </c>
      <c r="O127" s="9"/>
      <c r="P127" s="9" t="s">
        <v>591</v>
      </c>
      <c r="Q127" s="9" t="str">
        <f t="shared" si="1"/>
        <v>JANES1</v>
      </c>
      <c r="R127" s="9"/>
      <c r="S127" s="9"/>
      <c r="T127" s="9"/>
      <c r="U127" s="9"/>
      <c r="V127" s="9"/>
      <c r="W127" s="9"/>
      <c r="X127" s="9"/>
    </row>
    <row r="128" spans="1:24" s="34" customFormat="1" ht="15.75" hidden="1" thickBot="1">
      <c r="A128" s="330"/>
      <c r="B128" s="26" t="s">
        <v>77</v>
      </c>
      <c r="C128" s="201" t="s">
        <v>69</v>
      </c>
      <c r="D128" s="28" t="s">
        <v>86</v>
      </c>
      <c r="E128" s="202" t="s">
        <v>87</v>
      </c>
      <c r="F128" s="203" t="s">
        <v>69</v>
      </c>
      <c r="G128" s="260">
        <v>1309</v>
      </c>
      <c r="H128" s="261"/>
      <c r="I128" s="204" t="s">
        <v>71</v>
      </c>
      <c r="J128" s="30" t="s">
        <v>88</v>
      </c>
      <c r="K128" s="32" t="s">
        <v>89</v>
      </c>
      <c r="L128" s="12" t="s">
        <v>1</v>
      </c>
      <c r="N128" s="33">
        <f t="shared" si="0"/>
        <v>0</v>
      </c>
      <c r="O128" s="9"/>
      <c r="P128" s="9" t="s">
        <v>591</v>
      </c>
      <c r="Q128" s="9" t="str">
        <f t="shared" si="1"/>
        <v>JANES2</v>
      </c>
      <c r="R128" s="9"/>
      <c r="S128" s="9"/>
      <c r="T128" s="9"/>
      <c r="U128" s="9"/>
      <c r="V128" s="9"/>
      <c r="W128" s="9"/>
      <c r="X128" s="9"/>
    </row>
    <row r="129" spans="1:24" s="34" customFormat="1" ht="15.75" hidden="1" thickBot="1">
      <c r="A129" s="330"/>
      <c r="B129" s="26" t="s">
        <v>77</v>
      </c>
      <c r="C129" s="201" t="s">
        <v>69</v>
      </c>
      <c r="D129" s="28" t="s">
        <v>90</v>
      </c>
      <c r="E129" s="202" t="s">
        <v>91</v>
      </c>
      <c r="F129" s="203" t="s">
        <v>69</v>
      </c>
      <c r="G129" s="260">
        <v>1058</v>
      </c>
      <c r="H129" s="261"/>
      <c r="I129" s="204" t="s">
        <v>71</v>
      </c>
      <c r="J129" s="30" t="s">
        <v>92</v>
      </c>
      <c r="K129" s="32" t="s">
        <v>93</v>
      </c>
      <c r="L129" s="12" t="s">
        <v>1</v>
      </c>
      <c r="N129" s="33">
        <f t="shared" si="0"/>
        <v>0</v>
      </c>
      <c r="O129" s="9"/>
      <c r="P129" s="9" t="s">
        <v>591</v>
      </c>
      <c r="Q129" s="9" t="str">
        <f t="shared" si="1"/>
        <v>QIDES</v>
      </c>
      <c r="R129" s="9"/>
      <c r="S129" s="9"/>
      <c r="T129" s="9"/>
      <c r="U129" s="9"/>
      <c r="V129" s="9"/>
      <c r="W129" s="9"/>
      <c r="X129" s="9"/>
    </row>
    <row r="130" spans="1:24" s="34" customFormat="1" ht="15.75" hidden="1" thickBot="1">
      <c r="A130" s="330"/>
      <c r="B130" s="26" t="s">
        <v>77</v>
      </c>
      <c r="C130" s="201" t="s">
        <v>69</v>
      </c>
      <c r="D130" s="28" t="s">
        <v>867</v>
      </c>
      <c r="E130" s="202" t="s">
        <v>866</v>
      </c>
      <c r="F130" s="203" t="s">
        <v>69</v>
      </c>
      <c r="G130" s="260">
        <v>1600</v>
      </c>
      <c r="H130" s="261"/>
      <c r="I130" s="204" t="s">
        <v>71</v>
      </c>
      <c r="J130" s="30" t="s">
        <v>865</v>
      </c>
      <c r="K130" s="32" t="s">
        <v>883</v>
      </c>
      <c r="L130" s="12" t="s">
        <v>1</v>
      </c>
      <c r="N130" s="33">
        <f t="shared" si="0"/>
        <v>0</v>
      </c>
      <c r="O130" s="9"/>
      <c r="P130" s="9" t="s">
        <v>591</v>
      </c>
      <c r="Q130" s="9" t="str">
        <f t="shared" si="1"/>
        <v>PUNES</v>
      </c>
      <c r="R130" s="9"/>
      <c r="S130" s="9"/>
      <c r="T130" s="9"/>
      <c r="U130" s="9"/>
      <c r="V130" s="9"/>
      <c r="W130" s="9"/>
      <c r="X130" s="9"/>
    </row>
    <row r="131" spans="1:24" s="34" customFormat="1" ht="15.75" hidden="1" thickBot="1">
      <c r="A131" s="330"/>
      <c r="B131" s="26" t="s">
        <v>77</v>
      </c>
      <c r="C131" s="201" t="s">
        <v>69</v>
      </c>
      <c r="D131" s="28" t="s">
        <v>94</v>
      </c>
      <c r="E131" s="202" t="s">
        <v>95</v>
      </c>
      <c r="F131" s="203" t="s">
        <v>69</v>
      </c>
      <c r="G131" s="262">
        <v>1544</v>
      </c>
      <c r="H131" s="269"/>
      <c r="I131" s="204" t="s">
        <v>71</v>
      </c>
      <c r="J131" s="30" t="s">
        <v>96</v>
      </c>
      <c r="K131" s="32" t="s">
        <v>97</v>
      </c>
      <c r="L131" s="12" t="s">
        <v>1</v>
      </c>
      <c r="N131" s="33">
        <f t="shared" si="0"/>
        <v>0</v>
      </c>
      <c r="O131" s="9"/>
      <c r="P131" s="9" t="s">
        <v>591</v>
      </c>
      <c r="Q131" s="9" t="str">
        <f t="shared" si="1"/>
        <v>THAES</v>
      </c>
      <c r="R131" s="9"/>
      <c r="S131" s="9"/>
      <c r="T131" s="9"/>
      <c r="U131" s="9"/>
      <c r="V131" s="9"/>
      <c r="W131" s="9"/>
      <c r="X131" s="9"/>
    </row>
    <row r="132" spans="1:24" s="34" customFormat="1" ht="15.75" hidden="1" thickBot="1">
      <c r="A132" s="330"/>
      <c r="B132" s="26" t="s">
        <v>77</v>
      </c>
      <c r="C132" s="201" t="s">
        <v>69</v>
      </c>
      <c r="D132" s="28" t="s">
        <v>98</v>
      </c>
      <c r="E132" s="202" t="s">
        <v>99</v>
      </c>
      <c r="F132" s="203" t="s">
        <v>69</v>
      </c>
      <c r="G132" s="260">
        <v>1038</v>
      </c>
      <c r="H132" s="261"/>
      <c r="I132" s="204" t="s">
        <v>71</v>
      </c>
      <c r="J132" s="30" t="s">
        <v>100</v>
      </c>
      <c r="K132" s="32" t="s">
        <v>101</v>
      </c>
      <c r="L132" s="12" t="s">
        <v>1</v>
      </c>
      <c r="N132" s="33">
        <f t="shared" si="0"/>
        <v>0</v>
      </c>
      <c r="O132" s="9"/>
      <c r="P132" s="9" t="s">
        <v>591</v>
      </c>
      <c r="Q132" s="9" t="str">
        <f t="shared" si="1"/>
        <v>WUEES</v>
      </c>
      <c r="R132" s="9"/>
      <c r="S132" s="9"/>
      <c r="T132" s="9"/>
      <c r="U132" s="9"/>
      <c r="V132" s="9"/>
      <c r="W132" s="9"/>
      <c r="X132" s="9"/>
    </row>
    <row r="133" spans="1:24" s="34" customFormat="1" ht="15.75" hidden="1" thickBot="1">
      <c r="A133" s="330"/>
      <c r="B133" s="26" t="s">
        <v>102</v>
      </c>
      <c r="C133" s="201" t="s">
        <v>69</v>
      </c>
      <c r="D133" s="28" t="s">
        <v>443</v>
      </c>
      <c r="E133" s="202" t="s">
        <v>942</v>
      </c>
      <c r="F133" s="203" t="s">
        <v>69</v>
      </c>
      <c r="G133" s="260">
        <v>1728</v>
      </c>
      <c r="H133" s="261"/>
      <c r="I133" s="204" t="s">
        <v>71</v>
      </c>
      <c r="J133" s="30" t="s">
        <v>943</v>
      </c>
      <c r="K133" s="32" t="s">
        <v>180</v>
      </c>
      <c r="L133" s="12" t="s">
        <v>1</v>
      </c>
      <c r="N133" s="33">
        <f t="shared" si="0"/>
        <v>0</v>
      </c>
      <c r="O133" s="9"/>
      <c r="P133" s="9"/>
      <c r="Q133" s="9" t="str">
        <f t="shared" si="1"/>
        <v>AMTES</v>
      </c>
      <c r="R133" s="9"/>
      <c r="S133" s="9"/>
      <c r="T133" s="9"/>
      <c r="U133" s="9"/>
      <c r="V133" s="9"/>
      <c r="W133" s="9"/>
      <c r="X133" s="9"/>
    </row>
    <row r="134" spans="1:24" ht="17.25" hidden="1" thickBot="1">
      <c r="A134" s="330"/>
      <c r="B134" s="26" t="s">
        <v>102</v>
      </c>
      <c r="C134" s="201" t="s">
        <v>69</v>
      </c>
      <c r="D134" s="28" t="s">
        <v>103</v>
      </c>
      <c r="E134" s="202" t="s">
        <v>104</v>
      </c>
      <c r="F134" s="203" t="s">
        <v>69</v>
      </c>
      <c r="G134" s="260">
        <v>1494</v>
      </c>
      <c r="H134" s="264"/>
      <c r="I134" s="204" t="s">
        <v>71</v>
      </c>
      <c r="J134" s="30" t="s">
        <v>105</v>
      </c>
      <c r="K134" s="32" t="s">
        <v>106</v>
      </c>
      <c r="L134" s="21" t="s">
        <v>1</v>
      </c>
      <c r="N134" s="33">
        <f t="shared" si="0"/>
        <v>0</v>
      </c>
      <c r="O134" s="9"/>
      <c r="P134" s="9" t="s">
        <v>591</v>
      </c>
      <c r="Q134" s="9" t="str">
        <f t="shared" si="1"/>
        <v>AUGES</v>
      </c>
      <c r="R134" s="9"/>
      <c r="S134" s="9"/>
      <c r="T134" s="9"/>
      <c r="U134" s="14"/>
      <c r="V134" s="14"/>
      <c r="W134" s="14"/>
      <c r="X134" s="14"/>
    </row>
    <row r="135" spans="1:24" ht="17.25" hidden="1" thickBot="1">
      <c r="A135" s="330"/>
      <c r="B135" s="26" t="s">
        <v>102</v>
      </c>
      <c r="C135" s="201" t="s">
        <v>69</v>
      </c>
      <c r="D135" s="28" t="s">
        <v>107</v>
      </c>
      <c r="E135" s="202" t="s">
        <v>108</v>
      </c>
      <c r="F135" s="203" t="s">
        <v>69</v>
      </c>
      <c r="G135" s="260">
        <v>1610</v>
      </c>
      <c r="H135" s="264"/>
      <c r="I135" s="204" t="s">
        <v>71</v>
      </c>
      <c r="J135" s="30" t="s">
        <v>109</v>
      </c>
      <c r="K135" s="32" t="s">
        <v>106</v>
      </c>
      <c r="L135" s="21" t="s">
        <v>1</v>
      </c>
      <c r="N135" s="33">
        <f t="shared" si="0"/>
        <v>0</v>
      </c>
      <c r="O135" s="9"/>
      <c r="P135" s="9" t="s">
        <v>591</v>
      </c>
      <c r="Q135" s="9" t="str">
        <f t="shared" si="1"/>
        <v>ABUES</v>
      </c>
      <c r="R135" s="9"/>
      <c r="S135" s="9"/>
      <c r="T135" s="9"/>
      <c r="U135" s="14"/>
      <c r="V135" s="14"/>
      <c r="W135" s="14"/>
      <c r="X135" s="14"/>
    </row>
    <row r="136" spans="1:24" ht="17.25" hidden="1" thickBot="1">
      <c r="A136" s="330"/>
      <c r="B136" s="26" t="s">
        <v>102</v>
      </c>
      <c r="C136" s="201" t="s">
        <v>69</v>
      </c>
      <c r="D136" s="28" t="s">
        <v>110</v>
      </c>
      <c r="E136" s="202" t="s">
        <v>111</v>
      </c>
      <c r="F136" s="203" t="s">
        <v>69</v>
      </c>
      <c r="G136" s="260">
        <v>1437</v>
      </c>
      <c r="H136" s="264"/>
      <c r="I136" s="204" t="s">
        <v>71</v>
      </c>
      <c r="J136" s="30" t="s">
        <v>112</v>
      </c>
      <c r="K136" s="32" t="s">
        <v>113</v>
      </c>
      <c r="L136" s="21" t="s">
        <v>1</v>
      </c>
      <c r="N136" s="33">
        <f t="shared" si="0"/>
        <v>0</v>
      </c>
      <c r="O136" s="9"/>
      <c r="P136" s="9" t="s">
        <v>591</v>
      </c>
      <c r="Q136" s="9" t="str">
        <f t="shared" si="1"/>
        <v>ASBES</v>
      </c>
      <c r="R136" s="9"/>
      <c r="S136" s="9"/>
      <c r="T136" s="9"/>
      <c r="U136" s="14"/>
      <c r="V136" s="14"/>
      <c r="W136" s="14"/>
      <c r="X136" s="14"/>
    </row>
    <row r="137" spans="1:24" ht="17.25" hidden="1" thickBot="1">
      <c r="A137" s="330"/>
      <c r="B137" s="26" t="s">
        <v>102</v>
      </c>
      <c r="C137" s="201" t="s">
        <v>69</v>
      </c>
      <c r="D137" s="28" t="s">
        <v>114</v>
      </c>
      <c r="E137" s="202" t="s">
        <v>115</v>
      </c>
      <c r="F137" s="203" t="s">
        <v>69</v>
      </c>
      <c r="G137" s="260">
        <v>1059</v>
      </c>
      <c r="H137" s="264"/>
      <c r="I137" s="204" t="s">
        <v>71</v>
      </c>
      <c r="J137" s="30" t="s">
        <v>116</v>
      </c>
      <c r="K137" s="32" t="s">
        <v>117</v>
      </c>
      <c r="L137" s="21" t="s">
        <v>1</v>
      </c>
      <c r="N137" s="33">
        <f t="shared" si="0"/>
        <v>0</v>
      </c>
      <c r="O137" s="9"/>
      <c r="P137" s="9" t="s">
        <v>591</v>
      </c>
      <c r="Q137" s="9" t="str">
        <f t="shared" si="1"/>
        <v>BKVES</v>
      </c>
      <c r="R137" s="9"/>
      <c r="S137" s="9"/>
      <c r="T137" s="9"/>
      <c r="U137" s="14"/>
      <c r="V137" s="14"/>
      <c r="W137" s="14"/>
      <c r="X137" s="14"/>
    </row>
    <row r="138" spans="1:24" ht="17.25" hidden="1" thickBot="1">
      <c r="A138" s="330"/>
      <c r="B138" s="26" t="s">
        <v>102</v>
      </c>
      <c r="C138" s="201" t="s">
        <v>69</v>
      </c>
      <c r="D138" s="28" t="s">
        <v>118</v>
      </c>
      <c r="E138" s="202" t="s">
        <v>119</v>
      </c>
      <c r="F138" s="203" t="s">
        <v>69</v>
      </c>
      <c r="G138" s="260">
        <v>1129</v>
      </c>
      <c r="H138" s="264"/>
      <c r="I138" s="204" t="s">
        <v>71</v>
      </c>
      <c r="J138" s="30" t="s">
        <v>120</v>
      </c>
      <c r="K138" s="32" t="s">
        <v>121</v>
      </c>
      <c r="L138" s="21" t="s">
        <v>1</v>
      </c>
      <c r="N138" s="33">
        <f t="shared" si="0"/>
        <v>0</v>
      </c>
      <c r="O138" s="9"/>
      <c r="P138" s="9" t="s">
        <v>591</v>
      </c>
      <c r="Q138" s="9" t="str">
        <f t="shared" si="1"/>
        <v>BCNES</v>
      </c>
      <c r="R138" s="9"/>
      <c r="S138" s="9"/>
      <c r="T138" s="9"/>
      <c r="U138" s="14"/>
      <c r="V138" s="14"/>
      <c r="W138" s="14"/>
      <c r="X138" s="14"/>
    </row>
    <row r="139" spans="1:24" ht="17.25" hidden="1" thickBot="1">
      <c r="A139" s="330"/>
      <c r="B139" s="26" t="s">
        <v>102</v>
      </c>
      <c r="C139" s="201" t="s">
        <v>69</v>
      </c>
      <c r="D139" s="28" t="s">
        <v>934</v>
      </c>
      <c r="E139" s="202" t="s">
        <v>935</v>
      </c>
      <c r="F139" s="203" t="s">
        <v>69</v>
      </c>
      <c r="G139" s="260">
        <v>1269</v>
      </c>
      <c r="H139" s="261"/>
      <c r="I139" s="204" t="s">
        <v>71</v>
      </c>
      <c r="J139" s="30" t="s">
        <v>936</v>
      </c>
      <c r="K139" s="32" t="s">
        <v>113</v>
      </c>
      <c r="L139" s="21" t="s">
        <v>1</v>
      </c>
      <c r="N139" s="33">
        <f t="shared" si="0"/>
        <v>0</v>
      </c>
      <c r="O139" s="9"/>
      <c r="P139" s="9"/>
      <c r="Q139" s="9" t="str">
        <f t="shared" si="1"/>
        <v>BAVES</v>
      </c>
      <c r="R139" s="9"/>
      <c r="S139" s="9"/>
      <c r="T139" s="9"/>
      <c r="U139" s="14"/>
      <c r="V139" s="14"/>
      <c r="W139" s="14"/>
      <c r="X139" s="14"/>
    </row>
    <row r="140" spans="1:24" ht="17.25" hidden="1" thickBot="1">
      <c r="A140" s="330"/>
      <c r="B140" s="26" t="s">
        <v>102</v>
      </c>
      <c r="C140" s="201" t="s">
        <v>69</v>
      </c>
      <c r="D140" s="28" t="s">
        <v>122</v>
      </c>
      <c r="E140" s="202" t="s">
        <v>123</v>
      </c>
      <c r="F140" s="203" t="s">
        <v>69</v>
      </c>
      <c r="G140" s="260">
        <v>1268</v>
      </c>
      <c r="H140" s="264"/>
      <c r="I140" s="204" t="s">
        <v>71</v>
      </c>
      <c r="J140" s="30" t="s">
        <v>124</v>
      </c>
      <c r="K140" s="32" t="s">
        <v>113</v>
      </c>
      <c r="L140" s="21" t="s">
        <v>1</v>
      </c>
      <c r="N140" s="33">
        <f t="shared" si="0"/>
        <v>0</v>
      </c>
      <c r="O140" s="9"/>
      <c r="P140" s="9" t="s">
        <v>591</v>
      </c>
      <c r="Q140" s="9" t="str">
        <f t="shared" si="1"/>
        <v>BEAES</v>
      </c>
      <c r="R140" s="9"/>
      <c r="S140" s="9"/>
      <c r="T140" s="9"/>
      <c r="U140" s="14"/>
      <c r="V140" s="14"/>
      <c r="W140" s="14"/>
      <c r="X140" s="14"/>
    </row>
    <row r="141" spans="1:17" ht="17.25" hidden="1" thickBot="1">
      <c r="A141" s="330"/>
      <c r="B141" s="26" t="s">
        <v>102</v>
      </c>
      <c r="C141" s="201" t="s">
        <v>69</v>
      </c>
      <c r="D141" s="28" t="s">
        <v>125</v>
      </c>
      <c r="E141" s="202" t="s">
        <v>126</v>
      </c>
      <c r="F141" s="203" t="s">
        <v>69</v>
      </c>
      <c r="G141" s="260">
        <v>1361</v>
      </c>
      <c r="H141" s="264"/>
      <c r="I141" s="204" t="s">
        <v>71</v>
      </c>
      <c r="J141" s="30" t="s">
        <v>127</v>
      </c>
      <c r="K141" s="32" t="s">
        <v>128</v>
      </c>
      <c r="L141" s="21" t="s">
        <v>1</v>
      </c>
      <c r="N141" s="33">
        <f t="shared" si="0"/>
        <v>0</v>
      </c>
      <c r="P141" s="9" t="s">
        <v>591</v>
      </c>
      <c r="Q141" s="9" t="str">
        <f t="shared" si="1"/>
        <v>BGCES</v>
      </c>
    </row>
    <row r="142" spans="1:17" ht="17.25" hidden="1" thickBot="1">
      <c r="A142" s="330"/>
      <c r="B142" s="26" t="s">
        <v>102</v>
      </c>
      <c r="C142" s="201" t="s">
        <v>69</v>
      </c>
      <c r="D142" s="28" t="s">
        <v>129</v>
      </c>
      <c r="E142" s="202" t="s">
        <v>130</v>
      </c>
      <c r="F142" s="203" t="s">
        <v>69</v>
      </c>
      <c r="G142" s="260">
        <v>1612</v>
      </c>
      <c r="H142" s="264"/>
      <c r="I142" s="204" t="s">
        <v>71</v>
      </c>
      <c r="J142" s="30" t="s">
        <v>131</v>
      </c>
      <c r="K142" s="32" t="s">
        <v>106</v>
      </c>
      <c r="L142" s="21" t="s">
        <v>1</v>
      </c>
      <c r="N142" s="33">
        <f t="shared" si="0"/>
        <v>0</v>
      </c>
      <c r="P142" s="9" t="s">
        <v>591</v>
      </c>
      <c r="Q142" s="9" t="str">
        <f t="shared" si="1"/>
        <v>BMNES</v>
      </c>
    </row>
    <row r="143" spans="1:17" ht="17.25" hidden="1" thickBot="1">
      <c r="A143" s="330"/>
      <c r="B143" s="26" t="s">
        <v>102</v>
      </c>
      <c r="C143" s="201" t="s">
        <v>69</v>
      </c>
      <c r="D143" s="28" t="s">
        <v>132</v>
      </c>
      <c r="E143" s="202" t="s">
        <v>133</v>
      </c>
      <c r="F143" s="203" t="s">
        <v>69</v>
      </c>
      <c r="G143" s="260">
        <v>1593</v>
      </c>
      <c r="H143" s="264"/>
      <c r="I143" s="204" t="s">
        <v>71</v>
      </c>
      <c r="J143" s="30" t="s">
        <v>134</v>
      </c>
      <c r="K143" s="32" t="s">
        <v>135</v>
      </c>
      <c r="L143" s="21" t="s">
        <v>1</v>
      </c>
      <c r="N143" s="33">
        <f t="shared" si="0"/>
        <v>0</v>
      </c>
      <c r="O143" s="34">
        <f>SUM(N29:N138)</f>
        <v>0</v>
      </c>
      <c r="P143" s="9" t="s">
        <v>591</v>
      </c>
      <c r="Q143" s="9" t="str">
        <f t="shared" si="1"/>
        <v>CRAES</v>
      </c>
    </row>
    <row r="144" spans="1:17" ht="17.25" hidden="1" thickBot="1">
      <c r="A144" s="330"/>
      <c r="B144" s="26" t="s">
        <v>102</v>
      </c>
      <c r="C144" s="201" t="s">
        <v>69</v>
      </c>
      <c r="D144" s="28" t="s">
        <v>944</v>
      </c>
      <c r="E144" s="202" t="s">
        <v>945</v>
      </c>
      <c r="F144" s="203" t="s">
        <v>69</v>
      </c>
      <c r="G144" s="260">
        <v>1866</v>
      </c>
      <c r="H144" s="261"/>
      <c r="I144" s="204" t="s">
        <v>71</v>
      </c>
      <c r="J144" s="30" t="s">
        <v>946</v>
      </c>
      <c r="K144" s="32" t="s">
        <v>121</v>
      </c>
      <c r="L144" s="21" t="s">
        <v>1</v>
      </c>
      <c r="N144" s="33">
        <f t="shared" si="0"/>
        <v>0</v>
      </c>
      <c r="P144" s="9"/>
      <c r="Q144" s="9" t="str">
        <f t="shared" si="1"/>
        <v>PEDES</v>
      </c>
    </row>
    <row r="145" spans="1:17" ht="17.25" hidden="1" thickBot="1">
      <c r="A145" s="330"/>
      <c r="B145" s="26" t="s">
        <v>102</v>
      </c>
      <c r="C145" s="201" t="s">
        <v>69</v>
      </c>
      <c r="D145" s="28" t="s">
        <v>136</v>
      </c>
      <c r="E145" s="202" t="s">
        <v>137</v>
      </c>
      <c r="F145" s="203" t="s">
        <v>69</v>
      </c>
      <c r="G145" s="260">
        <v>1936</v>
      </c>
      <c r="H145" s="264"/>
      <c r="I145" s="204" t="s">
        <v>71</v>
      </c>
      <c r="J145" s="30" t="s">
        <v>138</v>
      </c>
      <c r="K145" s="32" t="s">
        <v>106</v>
      </c>
      <c r="L145" s="21" t="s">
        <v>1</v>
      </c>
      <c r="N145" s="33">
        <f t="shared" si="0"/>
        <v>0</v>
      </c>
      <c r="P145" s="9" t="s">
        <v>591</v>
      </c>
      <c r="Q145" s="9" t="str">
        <f t="shared" si="1"/>
        <v>FNPES</v>
      </c>
    </row>
    <row r="146" spans="1:17" ht="17.25" hidden="1" thickBot="1">
      <c r="A146" s="330"/>
      <c r="B146" s="26" t="s">
        <v>102</v>
      </c>
      <c r="C146" s="201" t="s">
        <v>69</v>
      </c>
      <c r="D146" s="28" t="s">
        <v>139</v>
      </c>
      <c r="E146" s="202" t="s">
        <v>140</v>
      </c>
      <c r="F146" s="203" t="s">
        <v>69</v>
      </c>
      <c r="G146" s="260">
        <v>1499</v>
      </c>
      <c r="H146" s="264"/>
      <c r="I146" s="204" t="s">
        <v>71</v>
      </c>
      <c r="J146" s="30" t="s">
        <v>141</v>
      </c>
      <c r="K146" s="32" t="s">
        <v>142</v>
      </c>
      <c r="L146" s="21" t="s">
        <v>1</v>
      </c>
      <c r="N146" s="33">
        <f t="shared" si="0"/>
        <v>0</v>
      </c>
      <c r="P146" s="9" t="s">
        <v>591</v>
      </c>
      <c r="Q146" s="9" t="str">
        <f t="shared" si="1"/>
        <v>FDWES</v>
      </c>
    </row>
    <row r="147" spans="1:17" ht="17.25" hidden="1" thickBot="1">
      <c r="A147" s="330"/>
      <c r="B147" s="26" t="s">
        <v>102</v>
      </c>
      <c r="C147" s="201" t="s">
        <v>69</v>
      </c>
      <c r="D147" s="28" t="s">
        <v>784</v>
      </c>
      <c r="E147" s="202" t="s">
        <v>782</v>
      </c>
      <c r="F147" s="203" t="s">
        <v>69</v>
      </c>
      <c r="G147" s="260">
        <v>1915</v>
      </c>
      <c r="H147" s="267"/>
      <c r="I147" s="204" t="s">
        <v>71</v>
      </c>
      <c r="J147" s="30" t="s">
        <v>783</v>
      </c>
      <c r="K147" s="32" t="s">
        <v>434</v>
      </c>
      <c r="L147" s="21" t="s">
        <v>1</v>
      </c>
      <c r="N147" s="33">
        <f t="shared" si="0"/>
        <v>0</v>
      </c>
      <c r="P147" s="9" t="s">
        <v>591</v>
      </c>
      <c r="Q147" s="9" t="str">
        <f t="shared" si="1"/>
        <v>GOLES</v>
      </c>
    </row>
    <row r="148" spans="1:17" ht="17.25" hidden="1" thickBot="1">
      <c r="A148" s="330"/>
      <c r="B148" s="26" t="s">
        <v>102</v>
      </c>
      <c r="C148" s="201" t="s">
        <v>69</v>
      </c>
      <c r="D148" s="28" t="s">
        <v>144</v>
      </c>
      <c r="E148" s="202" t="s">
        <v>145</v>
      </c>
      <c r="F148" s="203" t="s">
        <v>69</v>
      </c>
      <c r="G148" s="260" t="s">
        <v>947</v>
      </c>
      <c r="H148" s="264"/>
      <c r="I148" s="204" t="s">
        <v>71</v>
      </c>
      <c r="J148" s="30" t="s">
        <v>146</v>
      </c>
      <c r="K148" s="32" t="s">
        <v>106</v>
      </c>
      <c r="L148" s="21" t="s">
        <v>1</v>
      </c>
      <c r="N148" s="33">
        <f t="shared" si="0"/>
        <v>0</v>
      </c>
      <c r="P148" s="9" t="s">
        <v>591</v>
      </c>
      <c r="Q148" s="9" t="str">
        <f t="shared" si="1"/>
        <v>HNNES</v>
      </c>
    </row>
    <row r="149" spans="1:17" ht="17.25" hidden="1" thickBot="1">
      <c r="A149" s="330"/>
      <c r="B149" s="26" t="s">
        <v>102</v>
      </c>
      <c r="C149" s="201" t="s">
        <v>69</v>
      </c>
      <c r="D149" s="28" t="s">
        <v>147</v>
      </c>
      <c r="E149" s="202" t="s">
        <v>148</v>
      </c>
      <c r="F149" s="203" t="s">
        <v>69</v>
      </c>
      <c r="G149" s="260">
        <v>1725</v>
      </c>
      <c r="H149" s="264"/>
      <c r="I149" s="204" t="s">
        <v>71</v>
      </c>
      <c r="J149" s="30" t="s">
        <v>149</v>
      </c>
      <c r="K149" s="32" t="s">
        <v>106</v>
      </c>
      <c r="L149" s="21" t="s">
        <v>1</v>
      </c>
      <c r="N149" s="33">
        <f t="shared" si="0"/>
        <v>0</v>
      </c>
      <c r="P149" s="9" t="s">
        <v>591</v>
      </c>
      <c r="Q149" s="9" t="str">
        <f t="shared" si="1"/>
        <v>HNGES</v>
      </c>
    </row>
    <row r="150" spans="1:17" ht="17.25" hidden="1" thickBot="1">
      <c r="A150" s="330"/>
      <c r="B150" s="26" t="s">
        <v>102</v>
      </c>
      <c r="C150" s="201" t="s">
        <v>69</v>
      </c>
      <c r="D150" s="28" t="s">
        <v>150</v>
      </c>
      <c r="E150" s="202" t="s">
        <v>151</v>
      </c>
      <c r="F150" s="203" t="s">
        <v>69</v>
      </c>
      <c r="G150" s="260">
        <v>1501</v>
      </c>
      <c r="H150" s="264"/>
      <c r="I150" s="204" t="s">
        <v>71</v>
      </c>
      <c r="J150" s="30" t="s">
        <v>152</v>
      </c>
      <c r="K150" s="32" t="s">
        <v>153</v>
      </c>
      <c r="L150" s="21" t="s">
        <v>1</v>
      </c>
      <c r="N150" s="33">
        <f t="shared" si="0"/>
        <v>0</v>
      </c>
      <c r="P150" s="9" t="s">
        <v>591</v>
      </c>
      <c r="Q150" s="9" t="str">
        <f t="shared" si="1"/>
        <v>JASES</v>
      </c>
    </row>
    <row r="151" spans="1:17" ht="17.25" hidden="1" thickBot="1">
      <c r="A151" s="330"/>
      <c r="B151" s="26" t="s">
        <v>102</v>
      </c>
      <c r="C151" s="201" t="s">
        <v>69</v>
      </c>
      <c r="D151" s="28" t="s">
        <v>154</v>
      </c>
      <c r="E151" s="202" t="s">
        <v>155</v>
      </c>
      <c r="F151" s="203" t="s">
        <v>69</v>
      </c>
      <c r="G151" s="260">
        <v>1468</v>
      </c>
      <c r="H151" s="264"/>
      <c r="I151" s="204" t="s">
        <v>71</v>
      </c>
      <c r="J151" s="30" t="s">
        <v>156</v>
      </c>
      <c r="K151" s="32" t="s">
        <v>157</v>
      </c>
      <c r="L151" s="21" t="s">
        <v>1</v>
      </c>
      <c r="N151" s="33">
        <f t="shared" si="0"/>
        <v>0</v>
      </c>
      <c r="P151" s="9" t="s">
        <v>591</v>
      </c>
      <c r="Q151" s="9" t="str">
        <f t="shared" si="1"/>
        <v>KLFES</v>
      </c>
    </row>
    <row r="152" spans="1:17" ht="17.25" hidden="1" thickBot="1">
      <c r="A152" s="330"/>
      <c r="B152" s="26" t="s">
        <v>102</v>
      </c>
      <c r="C152" s="201" t="s">
        <v>69</v>
      </c>
      <c r="D152" s="28" t="s">
        <v>158</v>
      </c>
      <c r="E152" s="202" t="s">
        <v>159</v>
      </c>
      <c r="F152" s="203" t="s">
        <v>69</v>
      </c>
      <c r="G152" s="260">
        <v>1611</v>
      </c>
      <c r="H152" s="264"/>
      <c r="I152" s="204" t="s">
        <v>71</v>
      </c>
      <c r="J152" s="30" t="s">
        <v>160</v>
      </c>
      <c r="K152" s="32" t="s">
        <v>106</v>
      </c>
      <c r="L152" s="21" t="s">
        <v>1</v>
      </c>
      <c r="N152" s="33">
        <f t="shared" si="0"/>
        <v>0</v>
      </c>
      <c r="P152" s="9" t="s">
        <v>591</v>
      </c>
      <c r="Q152" s="9" t="str">
        <f t="shared" si="1"/>
        <v>LPIES</v>
      </c>
    </row>
    <row r="153" spans="1:17" ht="17.25" hidden="1" thickBot="1">
      <c r="A153" s="330"/>
      <c r="B153" s="26" t="s">
        <v>102</v>
      </c>
      <c r="C153" s="201" t="s">
        <v>69</v>
      </c>
      <c r="D153" s="28" t="s">
        <v>161</v>
      </c>
      <c r="E153" s="202" t="s">
        <v>162</v>
      </c>
      <c r="F153" s="203" t="s">
        <v>69</v>
      </c>
      <c r="G153" s="260">
        <v>1130</v>
      </c>
      <c r="H153" s="264"/>
      <c r="I153" s="204" t="s">
        <v>71</v>
      </c>
      <c r="J153" s="30" t="s">
        <v>163</v>
      </c>
      <c r="K153" s="32" t="s">
        <v>121</v>
      </c>
      <c r="L153" s="21" t="s">
        <v>1</v>
      </c>
      <c r="N153" s="33">
        <f t="shared" si="0"/>
        <v>0</v>
      </c>
      <c r="P153" s="9" t="s">
        <v>591</v>
      </c>
      <c r="Q153" s="9" t="str">
        <f t="shared" si="1"/>
        <v>MAJES</v>
      </c>
    </row>
    <row r="154" spans="1:17" ht="17.25" hidden="1" thickBot="1">
      <c r="A154" s="330"/>
      <c r="B154" s="26" t="s">
        <v>102</v>
      </c>
      <c r="C154" s="201" t="s">
        <v>69</v>
      </c>
      <c r="D154" s="28" t="s">
        <v>164</v>
      </c>
      <c r="E154" s="202" t="s">
        <v>165</v>
      </c>
      <c r="F154" s="203" t="s">
        <v>69</v>
      </c>
      <c r="G154" s="260">
        <v>1270</v>
      </c>
      <c r="H154" s="264"/>
      <c r="I154" s="204" t="s">
        <v>71</v>
      </c>
      <c r="J154" s="30" t="s">
        <v>166</v>
      </c>
      <c r="K154" s="32" t="s">
        <v>113</v>
      </c>
      <c r="L154" s="21" t="s">
        <v>1</v>
      </c>
      <c r="N154" s="33">
        <f t="shared" si="0"/>
        <v>0</v>
      </c>
      <c r="P154" s="9" t="s">
        <v>591</v>
      </c>
      <c r="Q154" s="9" t="str">
        <f t="shared" si="1"/>
        <v>MESES</v>
      </c>
    </row>
    <row r="155" spans="1:17" ht="17.25" hidden="1" thickBot="1">
      <c r="A155" s="330"/>
      <c r="B155" s="26" t="s">
        <v>102</v>
      </c>
      <c r="C155" s="201" t="s">
        <v>69</v>
      </c>
      <c r="D155" s="28" t="s">
        <v>167</v>
      </c>
      <c r="E155" s="202" t="s">
        <v>168</v>
      </c>
      <c r="F155" s="203" t="s">
        <v>69</v>
      </c>
      <c r="G155" s="260">
        <v>1492</v>
      </c>
      <c r="H155" s="264"/>
      <c r="I155" s="204" t="s">
        <v>71</v>
      </c>
      <c r="J155" s="30" t="s">
        <v>169</v>
      </c>
      <c r="K155" s="32" t="s">
        <v>170</v>
      </c>
      <c r="L155" s="21" t="s">
        <v>1</v>
      </c>
      <c r="N155" s="33">
        <f t="shared" si="0"/>
        <v>0</v>
      </c>
      <c r="P155" s="9" t="s">
        <v>591</v>
      </c>
      <c r="Q155" s="9" t="str">
        <f t="shared" si="1"/>
        <v>MLBES</v>
      </c>
    </row>
    <row r="156" spans="1:17" ht="17.25" hidden="1" thickBot="1">
      <c r="A156" s="330"/>
      <c r="B156" s="26" t="s">
        <v>102</v>
      </c>
      <c r="C156" s="201" t="s">
        <v>69</v>
      </c>
      <c r="D156" s="28" t="s">
        <v>171</v>
      </c>
      <c r="E156" s="202" t="s">
        <v>172</v>
      </c>
      <c r="F156" s="203" t="s">
        <v>69</v>
      </c>
      <c r="G156" s="260">
        <v>1454</v>
      </c>
      <c r="H156" s="264"/>
      <c r="I156" s="204" t="s">
        <v>71</v>
      </c>
      <c r="J156" s="30" t="s">
        <v>173</v>
      </c>
      <c r="K156" s="32" t="s">
        <v>113</v>
      </c>
      <c r="L156" s="21" t="s">
        <v>1</v>
      </c>
      <c r="N156" s="33">
        <f t="shared" si="0"/>
        <v>0</v>
      </c>
      <c r="P156" s="9" t="s">
        <v>591</v>
      </c>
      <c r="Q156" s="9" t="str">
        <f t="shared" si="1"/>
        <v>OTMES</v>
      </c>
    </row>
    <row r="157" spans="1:17" ht="17.25" hidden="1" thickBot="1">
      <c r="A157" s="330"/>
      <c r="B157" s="26" t="s">
        <v>102</v>
      </c>
      <c r="C157" s="201" t="s">
        <v>69</v>
      </c>
      <c r="D157" s="28" t="s">
        <v>174</v>
      </c>
      <c r="E157" s="202" t="s">
        <v>175</v>
      </c>
      <c r="F157" s="203" t="s">
        <v>69</v>
      </c>
      <c r="G157" s="260">
        <v>1131</v>
      </c>
      <c r="H157" s="264"/>
      <c r="I157" s="204" t="s">
        <v>71</v>
      </c>
      <c r="J157" s="30" t="s">
        <v>176</v>
      </c>
      <c r="K157" s="32" t="s">
        <v>121</v>
      </c>
      <c r="L157" s="21" t="s">
        <v>1</v>
      </c>
      <c r="N157" s="33">
        <f t="shared" si="0"/>
        <v>0</v>
      </c>
      <c r="P157" s="9" t="s">
        <v>591</v>
      </c>
      <c r="Q157" s="9" t="str">
        <f t="shared" si="1"/>
        <v>PAEES</v>
      </c>
    </row>
    <row r="158" spans="1:17" ht="17.25" hidden="1" thickBot="1">
      <c r="A158" s="330"/>
      <c r="B158" s="26" t="s">
        <v>102</v>
      </c>
      <c r="C158" s="201" t="s">
        <v>69</v>
      </c>
      <c r="D158" s="28" t="s">
        <v>177</v>
      </c>
      <c r="E158" s="202" t="s">
        <v>178</v>
      </c>
      <c r="F158" s="203" t="s">
        <v>69</v>
      </c>
      <c r="G158" s="260">
        <v>1496</v>
      </c>
      <c r="H158" s="264"/>
      <c r="I158" s="204" t="s">
        <v>71</v>
      </c>
      <c r="J158" s="30" t="s">
        <v>179</v>
      </c>
      <c r="K158" s="32" t="s">
        <v>180</v>
      </c>
      <c r="L158" s="21" t="s">
        <v>1</v>
      </c>
      <c r="N158" s="33">
        <f t="shared" si="0"/>
        <v>0</v>
      </c>
      <c r="P158" s="9" t="s">
        <v>591</v>
      </c>
      <c r="Q158" s="9" t="str">
        <f t="shared" si="1"/>
        <v>PMEES</v>
      </c>
    </row>
    <row r="159" spans="1:17" ht="17.25" hidden="1" thickBot="1">
      <c r="A159" s="330"/>
      <c r="B159" s="26" t="s">
        <v>102</v>
      </c>
      <c r="C159" s="201" t="s">
        <v>69</v>
      </c>
      <c r="D159" s="28" t="s">
        <v>181</v>
      </c>
      <c r="E159" s="202" t="s">
        <v>182</v>
      </c>
      <c r="F159" s="203" t="s">
        <v>69</v>
      </c>
      <c r="G159" s="260">
        <v>1062</v>
      </c>
      <c r="H159" s="264"/>
      <c r="I159" s="204" t="s">
        <v>71</v>
      </c>
      <c r="J159" s="30" t="s">
        <v>183</v>
      </c>
      <c r="K159" s="32" t="s">
        <v>184</v>
      </c>
      <c r="L159" s="21" t="s">
        <v>1</v>
      </c>
      <c r="N159" s="33">
        <f t="shared" si="0"/>
        <v>0</v>
      </c>
      <c r="P159" s="9" t="s">
        <v>591</v>
      </c>
      <c r="Q159" s="9" t="str">
        <f t="shared" si="1"/>
        <v>PSKES</v>
      </c>
    </row>
    <row r="160" spans="1:17" ht="17.25" hidden="1" thickBot="1">
      <c r="A160" s="330"/>
      <c r="B160" s="26" t="s">
        <v>102</v>
      </c>
      <c r="C160" s="201" t="s">
        <v>69</v>
      </c>
      <c r="D160" s="28" t="s">
        <v>185</v>
      </c>
      <c r="E160" s="202" t="s">
        <v>186</v>
      </c>
      <c r="F160" s="203" t="s">
        <v>69</v>
      </c>
      <c r="G160" s="260">
        <v>1271</v>
      </c>
      <c r="H160" s="264"/>
      <c r="I160" s="204" t="s">
        <v>71</v>
      </c>
      <c r="J160" s="30" t="s">
        <v>187</v>
      </c>
      <c r="K160" s="32" t="s">
        <v>113</v>
      </c>
      <c r="L160" s="21" t="s">
        <v>1</v>
      </c>
      <c r="N160" s="33">
        <f t="shared" si="0"/>
        <v>0</v>
      </c>
      <c r="P160" s="9" t="s">
        <v>591</v>
      </c>
      <c r="Q160" s="9" t="str">
        <f t="shared" si="1"/>
        <v>POIES</v>
      </c>
    </row>
    <row r="161" spans="1:17" ht="17.25" hidden="1" thickBot="1">
      <c r="A161" s="330"/>
      <c r="B161" s="26" t="s">
        <v>102</v>
      </c>
      <c r="C161" s="201" t="s">
        <v>69</v>
      </c>
      <c r="D161" s="28" t="s">
        <v>188</v>
      </c>
      <c r="E161" s="202" t="s">
        <v>189</v>
      </c>
      <c r="F161" s="203" t="s">
        <v>69</v>
      </c>
      <c r="G161" s="260">
        <v>1091</v>
      </c>
      <c r="H161" s="264"/>
      <c r="I161" s="204" t="s">
        <v>71</v>
      </c>
      <c r="J161" s="30" t="s">
        <v>190</v>
      </c>
      <c r="K161" s="32" t="s">
        <v>143</v>
      </c>
      <c r="L161" s="21" t="s">
        <v>1</v>
      </c>
      <c r="N161" s="33">
        <f t="shared" si="0"/>
        <v>0</v>
      </c>
      <c r="P161" s="9" t="s">
        <v>591</v>
      </c>
      <c r="Q161" s="9" t="str">
        <f t="shared" si="1"/>
        <v>RASES</v>
      </c>
    </row>
    <row r="162" spans="1:17" ht="17.25" hidden="1" thickBot="1">
      <c r="A162" s="330"/>
      <c r="B162" s="26" t="s">
        <v>102</v>
      </c>
      <c r="C162" s="201" t="s">
        <v>69</v>
      </c>
      <c r="D162" s="28" t="s">
        <v>191</v>
      </c>
      <c r="E162" s="202" t="s">
        <v>192</v>
      </c>
      <c r="F162" s="203" t="s">
        <v>69</v>
      </c>
      <c r="G162" s="260">
        <v>1511</v>
      </c>
      <c r="H162" s="264"/>
      <c r="I162" s="204" t="s">
        <v>71</v>
      </c>
      <c r="J162" s="30" t="s">
        <v>193</v>
      </c>
      <c r="K162" s="32" t="s">
        <v>194</v>
      </c>
      <c r="L162" s="21" t="s">
        <v>1</v>
      </c>
      <c r="N162" s="33">
        <f t="shared" si="0"/>
        <v>0</v>
      </c>
      <c r="P162" s="9" t="s">
        <v>591</v>
      </c>
      <c r="Q162" s="9" t="str">
        <f t="shared" si="1"/>
        <v>RMPES</v>
      </c>
    </row>
    <row r="163" spans="1:17" ht="17.25" hidden="1" thickBot="1">
      <c r="A163" s="330"/>
      <c r="B163" s="26" t="s">
        <v>102</v>
      </c>
      <c r="C163" s="201" t="s">
        <v>69</v>
      </c>
      <c r="D163" s="28" t="s">
        <v>195</v>
      </c>
      <c r="E163" s="202" t="s">
        <v>196</v>
      </c>
      <c r="F163" s="203" t="s">
        <v>69</v>
      </c>
      <c r="G163" s="260">
        <v>1505</v>
      </c>
      <c r="H163" s="264"/>
      <c r="I163" s="204" t="s">
        <v>71</v>
      </c>
      <c r="J163" s="30" t="s">
        <v>197</v>
      </c>
      <c r="K163" s="32" t="s">
        <v>198</v>
      </c>
      <c r="L163" s="21" t="s">
        <v>1</v>
      </c>
      <c r="N163" s="33">
        <f t="shared" si="0"/>
        <v>0</v>
      </c>
      <c r="P163" s="9" t="s">
        <v>591</v>
      </c>
      <c r="Q163" s="9" t="str">
        <f t="shared" si="1"/>
        <v>TERES</v>
      </c>
    </row>
    <row r="164" spans="1:17" ht="17.25" hidden="1" thickBot="1">
      <c r="A164" s="330"/>
      <c r="B164" s="26" t="s">
        <v>102</v>
      </c>
      <c r="C164" s="201" t="s">
        <v>69</v>
      </c>
      <c r="D164" s="28" t="s">
        <v>199</v>
      </c>
      <c r="E164" s="202" t="s">
        <v>200</v>
      </c>
      <c r="F164" s="203" t="s">
        <v>69</v>
      </c>
      <c r="G164" s="260">
        <v>1476</v>
      </c>
      <c r="H164" s="264"/>
      <c r="I164" s="204" t="s">
        <v>71</v>
      </c>
      <c r="J164" s="30" t="s">
        <v>201</v>
      </c>
      <c r="K164" s="32" t="s">
        <v>202</v>
      </c>
      <c r="L164" s="21" t="s">
        <v>1</v>
      </c>
      <c r="N164" s="33">
        <f t="shared" si="0"/>
        <v>0</v>
      </c>
      <c r="P164" s="9" t="s">
        <v>591</v>
      </c>
      <c r="Q164" s="9" t="str">
        <f t="shared" si="1"/>
        <v>TGPES</v>
      </c>
    </row>
    <row r="165" spans="1:17" ht="17.25" hidden="1" thickBot="1">
      <c r="A165" s="330"/>
      <c r="B165" s="26" t="s">
        <v>102</v>
      </c>
      <c r="C165" s="201" t="s">
        <v>69</v>
      </c>
      <c r="D165" s="28" t="s">
        <v>203</v>
      </c>
      <c r="E165" s="202" t="s">
        <v>204</v>
      </c>
      <c r="F165" s="203" t="s">
        <v>69</v>
      </c>
      <c r="G165" s="260">
        <v>1093</v>
      </c>
      <c r="H165" s="264"/>
      <c r="I165" s="204" t="s">
        <v>71</v>
      </c>
      <c r="J165" s="30" t="s">
        <v>205</v>
      </c>
      <c r="K165" s="32" t="s">
        <v>143</v>
      </c>
      <c r="L165" s="21" t="s">
        <v>1</v>
      </c>
      <c r="N165" s="33">
        <f t="shared" si="0"/>
        <v>0</v>
      </c>
      <c r="P165" s="9" t="s">
        <v>591</v>
      </c>
      <c r="Q165" s="9" t="str">
        <f t="shared" si="1"/>
        <v>TRBES</v>
      </c>
    </row>
    <row r="166" spans="1:17" ht="17.25" hidden="1" thickBot="1">
      <c r="A166" s="330"/>
      <c r="B166" s="26" t="s">
        <v>102</v>
      </c>
      <c r="C166" s="201" t="s">
        <v>69</v>
      </c>
      <c r="D166" s="28" t="s">
        <v>206</v>
      </c>
      <c r="E166" s="202" t="s">
        <v>207</v>
      </c>
      <c r="F166" s="203" t="s">
        <v>69</v>
      </c>
      <c r="G166" s="260">
        <v>2007</v>
      </c>
      <c r="H166" s="264"/>
      <c r="I166" s="204" t="s">
        <v>71</v>
      </c>
      <c r="J166" s="30" t="s">
        <v>208</v>
      </c>
      <c r="K166" s="32" t="s">
        <v>876</v>
      </c>
      <c r="L166" s="21" t="s">
        <v>1</v>
      </c>
      <c r="N166" s="33">
        <f t="shared" si="0"/>
        <v>0</v>
      </c>
      <c r="P166" s="9" t="s">
        <v>591</v>
      </c>
      <c r="Q166" s="9" t="str">
        <f t="shared" si="1"/>
        <v>TRNES</v>
      </c>
    </row>
    <row r="167" spans="1:17" ht="17.25" hidden="1" thickBot="1">
      <c r="A167" s="330"/>
      <c r="B167" s="26" t="s">
        <v>102</v>
      </c>
      <c r="C167" s="201" t="s">
        <v>69</v>
      </c>
      <c r="D167" s="28" t="s">
        <v>209</v>
      </c>
      <c r="E167" s="202" t="s">
        <v>210</v>
      </c>
      <c r="F167" s="203" t="s">
        <v>69</v>
      </c>
      <c r="G167" s="260">
        <v>1132</v>
      </c>
      <c r="H167" s="264"/>
      <c r="I167" s="204" t="s">
        <v>71</v>
      </c>
      <c r="J167" s="30" t="s">
        <v>211</v>
      </c>
      <c r="K167" s="32" t="s">
        <v>121</v>
      </c>
      <c r="L167" s="21" t="s">
        <v>1</v>
      </c>
      <c r="N167" s="33">
        <f t="shared" si="0"/>
        <v>0</v>
      </c>
      <c r="P167" s="9" t="s">
        <v>591</v>
      </c>
      <c r="Q167" s="9" t="str">
        <f t="shared" si="1"/>
        <v>VGOES</v>
      </c>
    </row>
    <row r="168" spans="1:17" ht="17.25" hidden="1" thickBot="1">
      <c r="A168" s="330"/>
      <c r="B168" s="26" t="s">
        <v>102</v>
      </c>
      <c r="C168" s="201" t="s">
        <v>69</v>
      </c>
      <c r="D168" s="28" t="s">
        <v>212</v>
      </c>
      <c r="E168" s="202" t="s">
        <v>213</v>
      </c>
      <c r="F168" s="203" t="s">
        <v>69</v>
      </c>
      <c r="G168" s="260">
        <v>9208</v>
      </c>
      <c r="H168" s="264"/>
      <c r="I168" s="204" t="s">
        <v>71</v>
      </c>
      <c r="J168" s="30" t="s">
        <v>214</v>
      </c>
      <c r="K168" s="32" t="s">
        <v>876</v>
      </c>
      <c r="L168" s="21" t="s">
        <v>1</v>
      </c>
      <c r="N168" s="33">
        <f t="shared" si="0"/>
        <v>0</v>
      </c>
      <c r="P168" s="9" t="s">
        <v>591</v>
      </c>
      <c r="Q168" s="9" t="str">
        <f t="shared" si="1"/>
        <v>ZILES</v>
      </c>
    </row>
    <row r="169" spans="1:17" s="34" customFormat="1" ht="15.75" hidden="1" thickBot="1">
      <c r="A169" s="330"/>
      <c r="B169" s="26" t="s">
        <v>673</v>
      </c>
      <c r="C169" s="201" t="s">
        <v>215</v>
      </c>
      <c r="D169" s="28" t="s">
        <v>216</v>
      </c>
      <c r="E169" s="202" t="s">
        <v>215</v>
      </c>
      <c r="F169" s="203" t="s">
        <v>217</v>
      </c>
      <c r="G169" s="260">
        <v>1585</v>
      </c>
      <c r="H169" s="261"/>
      <c r="I169" s="204" t="s">
        <v>218</v>
      </c>
      <c r="J169" s="30" t="s">
        <v>219</v>
      </c>
      <c r="K169" s="32" t="s">
        <v>69</v>
      </c>
      <c r="L169" s="12" t="s">
        <v>1</v>
      </c>
      <c r="N169" s="33">
        <f t="shared" si="0"/>
        <v>0</v>
      </c>
      <c r="P169" s="9" t="s">
        <v>591</v>
      </c>
      <c r="Q169" s="9" t="str">
        <f t="shared" si="1"/>
        <v>ARJ</v>
      </c>
    </row>
    <row r="170" spans="1:17" s="34" customFormat="1" ht="15.75" hidden="1" thickBot="1">
      <c r="A170" s="330"/>
      <c r="B170" s="26" t="s">
        <v>673</v>
      </c>
      <c r="C170" s="201" t="s">
        <v>220</v>
      </c>
      <c r="D170" s="28" t="s">
        <v>221</v>
      </c>
      <c r="E170" s="202" t="s">
        <v>220</v>
      </c>
      <c r="F170" s="203" t="s">
        <v>217</v>
      </c>
      <c r="G170" s="260">
        <v>1706</v>
      </c>
      <c r="H170" s="261"/>
      <c r="I170" s="204" t="s">
        <v>218</v>
      </c>
      <c r="J170" s="30" t="s">
        <v>222</v>
      </c>
      <c r="K170" s="32" t="s">
        <v>69</v>
      </c>
      <c r="L170" s="12" t="s">
        <v>1</v>
      </c>
      <c r="N170" s="33">
        <f t="shared" si="0"/>
        <v>0</v>
      </c>
      <c r="P170" s="9" t="s">
        <v>591</v>
      </c>
      <c r="Q170" s="9" t="str">
        <f t="shared" si="1"/>
        <v>BRP</v>
      </c>
    </row>
    <row r="171" spans="1:17" s="34" customFormat="1" ht="15.75" hidden="1" thickBot="1">
      <c r="A171" s="330"/>
      <c r="B171" s="26" t="s">
        <v>673</v>
      </c>
      <c r="C171" s="201" t="s">
        <v>223</v>
      </c>
      <c r="D171" s="28" t="s">
        <v>224</v>
      </c>
      <c r="E171" s="202" t="s">
        <v>223</v>
      </c>
      <c r="F171" s="203" t="s">
        <v>217</v>
      </c>
      <c r="G171" s="260">
        <v>1512</v>
      </c>
      <c r="H171" s="261"/>
      <c r="I171" s="204" t="s">
        <v>218</v>
      </c>
      <c r="J171" s="30" t="s">
        <v>225</v>
      </c>
      <c r="K171" s="32" t="s">
        <v>69</v>
      </c>
      <c r="L171" s="12" t="s">
        <v>1</v>
      </c>
      <c r="M171" s="9"/>
      <c r="N171" s="33">
        <f t="shared" si="0"/>
        <v>0</v>
      </c>
      <c r="P171" s="9" t="s">
        <v>591</v>
      </c>
      <c r="Q171" s="9" t="str">
        <f t="shared" si="1"/>
        <v>CHA</v>
      </c>
    </row>
    <row r="172" spans="1:17" s="34" customFormat="1" ht="15.75" hidden="1" thickBot="1">
      <c r="A172" s="330"/>
      <c r="B172" s="26" t="s">
        <v>673</v>
      </c>
      <c r="C172" s="201" t="s">
        <v>787</v>
      </c>
      <c r="D172" s="28" t="s">
        <v>788</v>
      </c>
      <c r="E172" s="202" t="s">
        <v>787</v>
      </c>
      <c r="F172" s="203" t="s">
        <v>217</v>
      </c>
      <c r="G172" s="260">
        <v>9017</v>
      </c>
      <c r="H172" s="261"/>
      <c r="I172" s="204" t="s">
        <v>218</v>
      </c>
      <c r="J172" s="30" t="s">
        <v>786</v>
      </c>
      <c r="K172" s="32" t="s">
        <v>69</v>
      </c>
      <c r="L172" s="12" t="s">
        <v>1</v>
      </c>
      <c r="M172" s="9"/>
      <c r="N172" s="33">
        <f t="shared" si="0"/>
        <v>0</v>
      </c>
      <c r="P172" s="9" t="s">
        <v>591</v>
      </c>
      <c r="Q172" s="9" t="str">
        <f t="shared" si="1"/>
        <v>CSM</v>
      </c>
    </row>
    <row r="173" spans="1:17" s="34" customFormat="1" ht="15.75" hidden="1" thickBot="1">
      <c r="A173" s="330"/>
      <c r="B173" s="26" t="s">
        <v>673</v>
      </c>
      <c r="C173" s="201" t="s">
        <v>226</v>
      </c>
      <c r="D173" s="28" t="s">
        <v>227</v>
      </c>
      <c r="E173" s="202" t="s">
        <v>226</v>
      </c>
      <c r="F173" s="203" t="s">
        <v>217</v>
      </c>
      <c r="G173" s="260">
        <v>1515</v>
      </c>
      <c r="H173" s="261"/>
      <c r="I173" s="204" t="s">
        <v>218</v>
      </c>
      <c r="J173" s="30" t="s">
        <v>228</v>
      </c>
      <c r="K173" s="32" t="s">
        <v>69</v>
      </c>
      <c r="L173" s="12" t="s">
        <v>1</v>
      </c>
      <c r="M173" s="9"/>
      <c r="N173" s="33">
        <f t="shared" si="0"/>
        <v>0</v>
      </c>
      <c r="P173" s="9" t="s">
        <v>591</v>
      </c>
      <c r="Q173" s="9" t="str">
        <f t="shared" si="1"/>
        <v>DEX</v>
      </c>
    </row>
    <row r="174" spans="1:17" s="34" customFormat="1" ht="15.75" hidden="1" thickBot="1">
      <c r="A174" s="330"/>
      <c r="B174" s="26" t="s">
        <v>673</v>
      </c>
      <c r="C174" s="201" t="s">
        <v>817</v>
      </c>
      <c r="D174" s="28" t="s">
        <v>818</v>
      </c>
      <c r="E174" s="202" t="s">
        <v>817</v>
      </c>
      <c r="F174" s="203" t="s">
        <v>217</v>
      </c>
      <c r="G174" s="260">
        <v>2051</v>
      </c>
      <c r="H174" s="261"/>
      <c r="I174" s="204" t="s">
        <v>218</v>
      </c>
      <c r="J174" s="30" t="s">
        <v>819</v>
      </c>
      <c r="K174" s="32" t="s">
        <v>69</v>
      </c>
      <c r="L174" s="12" t="s">
        <v>1</v>
      </c>
      <c r="M174" s="9"/>
      <c r="N174" s="33">
        <f t="shared" si="0"/>
        <v>0</v>
      </c>
      <c r="P174" s="9" t="s">
        <v>591</v>
      </c>
      <c r="Q174" s="9" t="str">
        <f t="shared" si="1"/>
        <v>FWA</v>
      </c>
    </row>
    <row r="175" spans="1:17" s="34" customFormat="1" ht="15.75" hidden="1" thickBot="1">
      <c r="A175" s="330"/>
      <c r="B175" s="26" t="s">
        <v>673</v>
      </c>
      <c r="C175" s="201" t="s">
        <v>229</v>
      </c>
      <c r="D175" s="28" t="s">
        <v>230</v>
      </c>
      <c r="E175" s="202" t="s">
        <v>229</v>
      </c>
      <c r="F175" s="203" t="s">
        <v>217</v>
      </c>
      <c r="G175" s="260">
        <v>1388</v>
      </c>
      <c r="H175" s="261"/>
      <c r="I175" s="204" t="s">
        <v>218</v>
      </c>
      <c r="J175" s="30" t="s">
        <v>231</v>
      </c>
      <c r="K175" s="32" t="s">
        <v>69</v>
      </c>
      <c r="L175" s="12" t="s">
        <v>1</v>
      </c>
      <c r="M175" s="9"/>
      <c r="N175" s="33">
        <f t="shared" si="0"/>
        <v>0</v>
      </c>
      <c r="P175" s="9" t="s">
        <v>591</v>
      </c>
      <c r="Q175" s="9" t="str">
        <f t="shared" si="1"/>
        <v>FLH</v>
      </c>
    </row>
    <row r="176" spans="1:17" s="34" customFormat="1" ht="15.75" hidden="1" thickBot="1">
      <c r="A176" s="330"/>
      <c r="B176" s="26" t="s">
        <v>673</v>
      </c>
      <c r="C176" s="201" t="s">
        <v>232</v>
      </c>
      <c r="D176" s="28" t="s">
        <v>712</v>
      </c>
      <c r="E176" s="202" t="s">
        <v>232</v>
      </c>
      <c r="F176" s="203" t="s">
        <v>217</v>
      </c>
      <c r="G176" s="260">
        <v>1700</v>
      </c>
      <c r="H176" s="261"/>
      <c r="I176" s="204" t="s">
        <v>218</v>
      </c>
      <c r="J176" s="30" t="s">
        <v>233</v>
      </c>
      <c r="K176" s="32" t="s">
        <v>69</v>
      </c>
      <c r="L176" s="12" t="s">
        <v>1</v>
      </c>
      <c r="M176" s="9"/>
      <c r="N176" s="33">
        <f t="shared" si="0"/>
        <v>0</v>
      </c>
      <c r="P176" s="9" t="s">
        <v>591</v>
      </c>
      <c r="Q176" s="9" t="str">
        <f t="shared" si="1"/>
        <v>GLD</v>
      </c>
    </row>
    <row r="177" spans="1:17" s="34" customFormat="1" ht="15.75" hidden="1" thickBot="1">
      <c r="A177" s="330"/>
      <c r="B177" s="26" t="s">
        <v>673</v>
      </c>
      <c r="C177" s="201" t="s">
        <v>234</v>
      </c>
      <c r="D177" s="28" t="s">
        <v>235</v>
      </c>
      <c r="E177" s="202" t="s">
        <v>234</v>
      </c>
      <c r="F177" s="203" t="s">
        <v>217</v>
      </c>
      <c r="G177" s="260">
        <v>1801</v>
      </c>
      <c r="H177" s="261"/>
      <c r="I177" s="204" t="s">
        <v>218</v>
      </c>
      <c r="J177" s="30" t="s">
        <v>236</v>
      </c>
      <c r="K177" s="32" t="s">
        <v>69</v>
      </c>
      <c r="L177" s="12" t="s">
        <v>1</v>
      </c>
      <c r="M177" s="9"/>
      <c r="N177" s="33">
        <f t="shared" si="0"/>
        <v>0</v>
      </c>
      <c r="P177" s="9" t="s">
        <v>591</v>
      </c>
      <c r="Q177" s="9" t="str">
        <f t="shared" si="1"/>
        <v>HMO</v>
      </c>
    </row>
    <row r="178" spans="1:17" s="34" customFormat="1" ht="15.75" hidden="1" thickBot="1">
      <c r="A178" s="330"/>
      <c r="B178" s="26" t="s">
        <v>673</v>
      </c>
      <c r="C178" s="201" t="s">
        <v>237</v>
      </c>
      <c r="D178" s="28" t="s">
        <v>238</v>
      </c>
      <c r="E178" s="202" t="s">
        <v>237</v>
      </c>
      <c r="F178" s="203" t="s">
        <v>217</v>
      </c>
      <c r="G178" s="260">
        <v>1391</v>
      </c>
      <c r="H178" s="268"/>
      <c r="I178" s="204" t="s">
        <v>218</v>
      </c>
      <c r="J178" s="30" t="s">
        <v>239</v>
      </c>
      <c r="K178" s="32" t="s">
        <v>69</v>
      </c>
      <c r="L178" s="12" t="s">
        <v>1</v>
      </c>
      <c r="M178" s="9"/>
      <c r="N178" s="33">
        <f t="shared" si="0"/>
        <v>0</v>
      </c>
      <c r="P178" s="9" t="s">
        <v>591</v>
      </c>
      <c r="Q178" s="9" t="str">
        <f>J178</f>
        <v>LOU</v>
      </c>
    </row>
    <row r="179" spans="1:17" s="34" customFormat="1" ht="15.75" hidden="1" thickBot="1">
      <c r="A179" s="330"/>
      <c r="B179" s="26" t="s">
        <v>673</v>
      </c>
      <c r="C179" s="201">
        <v>813007101</v>
      </c>
      <c r="D179" s="28" t="s">
        <v>240</v>
      </c>
      <c r="E179" s="202">
        <v>813007101</v>
      </c>
      <c r="F179" s="203" t="s">
        <v>217</v>
      </c>
      <c r="G179" s="260">
        <v>1800</v>
      </c>
      <c r="H179" s="268"/>
      <c r="I179" s="204" t="s">
        <v>218</v>
      </c>
      <c r="J179" s="30" t="s">
        <v>241</v>
      </c>
      <c r="K179" s="32" t="s">
        <v>69</v>
      </c>
      <c r="L179" s="12" t="s">
        <v>1</v>
      </c>
      <c r="M179" s="9"/>
      <c r="N179" s="33">
        <f t="shared" si="0"/>
        <v>0</v>
      </c>
      <c r="P179" s="9" t="s">
        <v>591</v>
      </c>
      <c r="Q179" s="9" t="str">
        <f t="shared" si="1"/>
        <v>QRJ</v>
      </c>
    </row>
    <row r="180" spans="1:17" s="34" customFormat="1" ht="15.75" hidden="1" thickBot="1">
      <c r="A180" s="330"/>
      <c r="B180" s="26" t="s">
        <v>673</v>
      </c>
      <c r="C180" s="201" t="s">
        <v>814</v>
      </c>
      <c r="D180" s="28" t="s">
        <v>815</v>
      </c>
      <c r="E180" s="202" t="s">
        <v>814</v>
      </c>
      <c r="F180" s="203" t="s">
        <v>217</v>
      </c>
      <c r="G180" s="260">
        <v>2045</v>
      </c>
      <c r="H180" s="261"/>
      <c r="I180" s="204" t="s">
        <v>218</v>
      </c>
      <c r="J180" s="30" t="s">
        <v>816</v>
      </c>
      <c r="K180" s="32" t="s">
        <v>69</v>
      </c>
      <c r="L180" s="12" t="s">
        <v>1</v>
      </c>
      <c r="M180" s="9"/>
      <c r="N180" s="33">
        <f>IF(L180="No",0,1)</f>
        <v>0</v>
      </c>
      <c r="P180" s="9" t="s">
        <v>591</v>
      </c>
      <c r="Q180" s="9" t="str">
        <f>J180</f>
        <v>SJI</v>
      </c>
    </row>
    <row r="181" spans="1:17" s="34" customFormat="1" ht="15.75" hidden="1" thickBot="1">
      <c r="A181" s="330"/>
      <c r="B181" s="26" t="s">
        <v>673</v>
      </c>
      <c r="C181" s="201" t="s">
        <v>781</v>
      </c>
      <c r="D181" s="28" t="s">
        <v>747</v>
      </c>
      <c r="E181" s="202" t="s">
        <v>781</v>
      </c>
      <c r="F181" s="203" t="s">
        <v>217</v>
      </c>
      <c r="G181" s="260">
        <v>9001</v>
      </c>
      <c r="H181" s="268"/>
      <c r="I181" s="204" t="s">
        <v>218</v>
      </c>
      <c r="J181" s="30" t="s">
        <v>748</v>
      </c>
      <c r="K181" s="32" t="s">
        <v>69</v>
      </c>
      <c r="L181" s="12" t="s">
        <v>1</v>
      </c>
      <c r="M181" s="9"/>
      <c r="N181" s="33">
        <f>IF(L181="No",0,1)</f>
        <v>0</v>
      </c>
      <c r="P181" s="9" t="s">
        <v>591</v>
      </c>
      <c r="Q181" s="9" t="str">
        <f>J181</f>
        <v>SJC</v>
      </c>
    </row>
    <row r="182" spans="1:17" s="34" customFormat="1" ht="15.75" hidden="1" thickBot="1">
      <c r="A182" s="330"/>
      <c r="B182" s="26" t="s">
        <v>673</v>
      </c>
      <c r="C182" s="201" t="s">
        <v>242</v>
      </c>
      <c r="D182" s="28" t="s">
        <v>243</v>
      </c>
      <c r="E182" s="202" t="s">
        <v>242</v>
      </c>
      <c r="F182" s="203" t="s">
        <v>217</v>
      </c>
      <c r="G182" s="260">
        <v>1802</v>
      </c>
      <c r="H182" s="268"/>
      <c r="I182" s="204" t="s">
        <v>218</v>
      </c>
      <c r="J182" s="30" t="s">
        <v>244</v>
      </c>
      <c r="K182" s="32" t="s">
        <v>69</v>
      </c>
      <c r="L182" s="12" t="s">
        <v>1</v>
      </c>
      <c r="M182" s="9"/>
      <c r="N182" s="33">
        <f t="shared" si="0"/>
        <v>0</v>
      </c>
      <c r="P182" s="9" t="s">
        <v>591</v>
      </c>
      <c r="Q182" s="9" t="str">
        <f t="shared" si="1"/>
        <v>SIL</v>
      </c>
    </row>
    <row r="183" spans="1:17" s="34" customFormat="1" ht="15.75" hidden="1" thickBot="1">
      <c r="A183" s="330"/>
      <c r="B183" s="26" t="s">
        <v>673</v>
      </c>
      <c r="C183" s="201" t="s">
        <v>245</v>
      </c>
      <c r="D183" s="28" t="s">
        <v>246</v>
      </c>
      <c r="E183" s="202" t="s">
        <v>245</v>
      </c>
      <c r="F183" s="203" t="s">
        <v>217</v>
      </c>
      <c r="G183" s="260">
        <v>1393</v>
      </c>
      <c r="H183" s="268"/>
      <c r="I183" s="204" t="s">
        <v>218</v>
      </c>
      <c r="J183" s="30" t="s">
        <v>247</v>
      </c>
      <c r="K183" s="32" t="s">
        <v>69</v>
      </c>
      <c r="L183" s="12" t="s">
        <v>1</v>
      </c>
      <c r="M183" s="9"/>
      <c r="N183" s="33">
        <f t="shared" si="0"/>
        <v>0</v>
      </c>
      <c r="P183" s="9" t="s">
        <v>591</v>
      </c>
      <c r="Q183" s="9" t="str">
        <f t="shared" si="1"/>
        <v>TDO</v>
      </c>
    </row>
    <row r="184" spans="1:17" s="34" customFormat="1" ht="15.75" hidden="1" thickBot="1">
      <c r="A184" s="330"/>
      <c r="B184" s="26" t="s">
        <v>673</v>
      </c>
      <c r="C184" s="201" t="s">
        <v>248</v>
      </c>
      <c r="D184" s="28" t="s">
        <v>249</v>
      </c>
      <c r="E184" s="202" t="s">
        <v>248</v>
      </c>
      <c r="F184" s="203" t="s">
        <v>217</v>
      </c>
      <c r="G184" s="260">
        <v>1394</v>
      </c>
      <c r="H184" s="261"/>
      <c r="I184" s="204" t="s">
        <v>218</v>
      </c>
      <c r="J184" s="30" t="s">
        <v>250</v>
      </c>
      <c r="K184" s="32" t="s">
        <v>69</v>
      </c>
      <c r="L184" s="12" t="s">
        <v>1</v>
      </c>
      <c r="M184" s="9"/>
      <c r="N184" s="33">
        <f t="shared" si="0"/>
        <v>0</v>
      </c>
      <c r="P184" s="9" t="s">
        <v>591</v>
      </c>
      <c r="Q184" s="9" t="str">
        <f t="shared" si="1"/>
        <v>TRY</v>
      </c>
    </row>
    <row r="185" spans="1:17" s="34" customFormat="1" ht="15.75" hidden="1" thickBot="1">
      <c r="A185" s="330"/>
      <c r="B185" s="26" t="s">
        <v>674</v>
      </c>
      <c r="C185" s="201" t="s">
        <v>69</v>
      </c>
      <c r="D185" s="28" t="s">
        <v>251</v>
      </c>
      <c r="E185" s="202" t="s">
        <v>713</v>
      </c>
      <c r="F185" s="203" t="s">
        <v>69</v>
      </c>
      <c r="G185" s="260">
        <v>1001</v>
      </c>
      <c r="H185" s="261"/>
      <c r="I185" s="204" t="s">
        <v>71</v>
      </c>
      <c r="J185" s="30" t="s">
        <v>714</v>
      </c>
      <c r="K185" s="32" t="s">
        <v>252</v>
      </c>
      <c r="L185" s="12" t="s">
        <v>1</v>
      </c>
      <c r="M185" s="9"/>
      <c r="N185" s="33">
        <f t="shared" si="0"/>
        <v>0</v>
      </c>
      <c r="P185" s="9" t="s">
        <v>591</v>
      </c>
      <c r="Q185" s="9" t="str">
        <f t="shared" si="1"/>
        <v>LNSES</v>
      </c>
    </row>
    <row r="186" spans="1:17" s="34" customFormat="1" ht="15.75" hidden="1" thickBot="1">
      <c r="A186" s="330"/>
      <c r="B186" s="26" t="s">
        <v>674</v>
      </c>
      <c r="C186" s="201" t="s">
        <v>711</v>
      </c>
      <c r="D186" s="28" t="s">
        <v>679</v>
      </c>
      <c r="E186" s="202" t="s">
        <v>715</v>
      </c>
      <c r="F186" s="203" t="s">
        <v>69</v>
      </c>
      <c r="G186" s="260">
        <v>1695</v>
      </c>
      <c r="H186" s="261"/>
      <c r="I186" s="204" t="s">
        <v>71</v>
      </c>
      <c r="J186" s="30" t="s">
        <v>716</v>
      </c>
      <c r="K186" s="32" t="s">
        <v>680</v>
      </c>
      <c r="L186" s="12" t="s">
        <v>1</v>
      </c>
      <c r="M186" s="9"/>
      <c r="N186" s="33">
        <f t="shared" si="0"/>
        <v>0</v>
      </c>
      <c r="P186" s="9" t="s">
        <v>591</v>
      </c>
      <c r="Q186" s="9" t="str">
        <f t="shared" si="1"/>
        <v>CMBES</v>
      </c>
    </row>
    <row r="187" spans="1:17" ht="17.25" thickBot="1">
      <c r="A187" s="330"/>
      <c r="B187" s="205" t="str">
        <f>IF($E$49="North America","North America",IF($E$49="Europe","Europe",IF($E$49="Africa","Africa",IF($E$49="Asia","Asia",IF($E$49="South America","South America","-")))))</f>
        <v>-</v>
      </c>
      <c r="C187" s="206" t="s">
        <v>253</v>
      </c>
      <c r="D187" s="207"/>
      <c r="E187" s="208"/>
      <c r="F187" s="209"/>
      <c r="G187" s="271"/>
      <c r="H187" s="266"/>
      <c r="I187" s="208"/>
      <c r="J187" s="210"/>
      <c r="K187" s="210"/>
      <c r="L187" s="17"/>
      <c r="N187" s="33"/>
      <c r="P187" s="9" t="s">
        <v>591</v>
      </c>
      <c r="Q187" s="9">
        <f t="shared" si="1"/>
        <v>0</v>
      </c>
    </row>
    <row r="188" spans="1:17" s="34" customFormat="1" ht="15.75" hidden="1" thickBot="1">
      <c r="A188" s="330"/>
      <c r="B188" s="26" t="s">
        <v>68</v>
      </c>
      <c r="C188" s="27" t="s">
        <v>69</v>
      </c>
      <c r="D188" s="28" t="s">
        <v>254</v>
      </c>
      <c r="E188" s="27" t="s">
        <v>255</v>
      </c>
      <c r="F188" s="29" t="s">
        <v>69</v>
      </c>
      <c r="G188" s="262">
        <v>1385</v>
      </c>
      <c r="H188" s="261"/>
      <c r="I188" s="31" t="s">
        <v>71</v>
      </c>
      <c r="J188" s="30" t="s">
        <v>256</v>
      </c>
      <c r="K188" s="32" t="s">
        <v>257</v>
      </c>
      <c r="L188" s="12" t="s">
        <v>1</v>
      </c>
      <c r="N188" s="33">
        <f t="shared" si="0"/>
        <v>0</v>
      </c>
      <c r="P188" s="9" t="s">
        <v>591</v>
      </c>
      <c r="Q188" s="9" t="str">
        <f t="shared" si="1"/>
        <v>BENAS</v>
      </c>
    </row>
    <row r="189" spans="1:24" s="34" customFormat="1" ht="15.75" hidden="1" thickBot="1">
      <c r="A189" s="330"/>
      <c r="B189" s="26" t="s">
        <v>68</v>
      </c>
      <c r="C189" s="27" t="s">
        <v>69</v>
      </c>
      <c r="D189" s="28" t="s">
        <v>258</v>
      </c>
      <c r="E189" s="27" t="s">
        <v>259</v>
      </c>
      <c r="F189" s="29" t="s">
        <v>69</v>
      </c>
      <c r="G189" s="262">
        <v>1450</v>
      </c>
      <c r="H189" s="261"/>
      <c r="I189" s="31" t="s">
        <v>71</v>
      </c>
      <c r="J189" s="30" t="s">
        <v>260</v>
      </c>
      <c r="K189" s="32" t="s">
        <v>261</v>
      </c>
      <c r="L189" s="12" t="s">
        <v>1</v>
      </c>
      <c r="M189" s="9"/>
      <c r="N189" s="33">
        <f t="shared" si="0"/>
        <v>0</v>
      </c>
      <c r="O189" s="9"/>
      <c r="P189" s="9" t="s">
        <v>591</v>
      </c>
      <c r="Q189" s="9" t="str">
        <f t="shared" si="1"/>
        <v>KENAS</v>
      </c>
      <c r="R189" s="9"/>
      <c r="S189" s="9"/>
      <c r="T189" s="9"/>
      <c r="U189" s="9"/>
      <c r="V189" s="9"/>
      <c r="W189" s="9"/>
      <c r="X189" s="9"/>
    </row>
    <row r="190" spans="1:24" s="34" customFormat="1" ht="15.75" hidden="1" thickBot="1">
      <c r="A190" s="330"/>
      <c r="B190" s="26" t="s">
        <v>68</v>
      </c>
      <c r="C190" s="27" t="s">
        <v>69</v>
      </c>
      <c r="D190" s="28" t="s">
        <v>823</v>
      </c>
      <c r="E190" s="27" t="s">
        <v>948</v>
      </c>
      <c r="F190" s="29" t="s">
        <v>69</v>
      </c>
      <c r="G190" s="262">
        <v>1774</v>
      </c>
      <c r="H190" s="263"/>
      <c r="I190" s="31" t="s">
        <v>71</v>
      </c>
      <c r="J190" s="30" t="s">
        <v>949</v>
      </c>
      <c r="K190" s="32" t="s">
        <v>824</v>
      </c>
      <c r="L190" s="12" t="s">
        <v>1</v>
      </c>
      <c r="M190" s="9"/>
      <c r="N190" s="33">
        <f t="shared" si="0"/>
        <v>0</v>
      </c>
      <c r="O190" s="9"/>
      <c r="P190" s="9" t="s">
        <v>591</v>
      </c>
      <c r="Q190" s="9" t="str">
        <f t="shared" si="1"/>
        <v>SLEAS</v>
      </c>
      <c r="R190" s="9"/>
      <c r="S190" s="9"/>
      <c r="T190" s="9"/>
      <c r="U190" s="9"/>
      <c r="V190" s="9"/>
      <c r="W190" s="9"/>
      <c r="X190" s="9"/>
    </row>
    <row r="191" spans="1:24" s="34" customFormat="1" ht="15.75" hidden="1" thickBot="1">
      <c r="A191" s="330"/>
      <c r="B191" s="26" t="s">
        <v>77</v>
      </c>
      <c r="C191" s="27" t="s">
        <v>69</v>
      </c>
      <c r="D191" s="28" t="s">
        <v>850</v>
      </c>
      <c r="E191" s="27" t="s">
        <v>856</v>
      </c>
      <c r="F191" s="29" t="s">
        <v>69</v>
      </c>
      <c r="G191" s="262">
        <v>1969</v>
      </c>
      <c r="H191" s="263"/>
      <c r="I191" s="31" t="s">
        <v>71</v>
      </c>
      <c r="J191" s="30" t="s">
        <v>855</v>
      </c>
      <c r="K191" s="32" t="s">
        <v>884</v>
      </c>
      <c r="L191" s="12" t="s">
        <v>1</v>
      </c>
      <c r="M191" s="9"/>
      <c r="N191" s="33">
        <f t="shared" si="0"/>
        <v>0</v>
      </c>
      <c r="O191" s="9"/>
      <c r="P191" s="9" t="s">
        <v>591</v>
      </c>
      <c r="Q191" s="9" t="str">
        <f t="shared" si="1"/>
        <v>CHEAS</v>
      </c>
      <c r="R191" s="9"/>
      <c r="S191" s="9"/>
      <c r="T191" s="9"/>
      <c r="U191" s="9"/>
      <c r="V191" s="9"/>
      <c r="W191" s="9"/>
      <c r="X191" s="9"/>
    </row>
    <row r="192" spans="1:24" s="34" customFormat="1" ht="15.75" hidden="1" thickBot="1">
      <c r="A192" s="330"/>
      <c r="B192" s="26" t="s">
        <v>77</v>
      </c>
      <c r="C192" s="27" t="s">
        <v>69</v>
      </c>
      <c r="D192" s="28" t="s">
        <v>262</v>
      </c>
      <c r="E192" s="27" t="s">
        <v>263</v>
      </c>
      <c r="F192" s="29" t="s">
        <v>69</v>
      </c>
      <c r="G192" s="262">
        <v>1546</v>
      </c>
      <c r="H192" s="261"/>
      <c r="I192" s="31" t="s">
        <v>71</v>
      </c>
      <c r="J192" s="30" t="s">
        <v>264</v>
      </c>
      <c r="K192" s="32" t="s">
        <v>265</v>
      </c>
      <c r="L192" s="12" t="s">
        <v>1</v>
      </c>
      <c r="M192" s="9"/>
      <c r="N192" s="33">
        <f t="shared" si="0"/>
        <v>0</v>
      </c>
      <c r="O192" s="9"/>
      <c r="P192" s="9" t="s">
        <v>591</v>
      </c>
      <c r="Q192" s="9" t="str">
        <f t="shared" si="1"/>
        <v>GZPAS</v>
      </c>
      <c r="R192" s="9"/>
      <c r="S192" s="9"/>
      <c r="T192" s="9"/>
      <c r="U192" s="9"/>
      <c r="V192" s="9"/>
      <c r="W192" s="9"/>
      <c r="X192" s="9"/>
    </row>
    <row r="193" spans="1:24" s="34" customFormat="1" ht="15.75" hidden="1" thickBot="1">
      <c r="A193" s="330"/>
      <c r="B193" s="26" t="s">
        <v>77</v>
      </c>
      <c r="C193" s="27" t="s">
        <v>69</v>
      </c>
      <c r="D193" s="28" t="s">
        <v>862</v>
      </c>
      <c r="E193" s="27" t="s">
        <v>864</v>
      </c>
      <c r="F193" s="29" t="s">
        <v>69</v>
      </c>
      <c r="G193" s="262">
        <v>1534</v>
      </c>
      <c r="H193" s="263"/>
      <c r="I193" s="31" t="s">
        <v>71</v>
      </c>
      <c r="J193" s="30" t="s">
        <v>863</v>
      </c>
      <c r="K193" s="32" t="s">
        <v>884</v>
      </c>
      <c r="L193" s="12" t="s">
        <v>1</v>
      </c>
      <c r="M193" s="9"/>
      <c r="N193" s="33">
        <f t="shared" si="0"/>
        <v>0</v>
      </c>
      <c r="O193" s="9"/>
      <c r="P193" s="9" t="s">
        <v>591</v>
      </c>
      <c r="Q193" s="9" t="str">
        <f t="shared" si="1"/>
        <v>MANAS</v>
      </c>
      <c r="R193" s="9"/>
      <c r="S193" s="9"/>
      <c r="T193" s="9"/>
      <c r="U193" s="9"/>
      <c r="V193" s="9"/>
      <c r="W193" s="9"/>
      <c r="X193" s="9"/>
    </row>
    <row r="194" spans="1:24" s="34" customFormat="1" ht="15.75" hidden="1" thickBot="1">
      <c r="A194" s="330"/>
      <c r="B194" s="26" t="s">
        <v>77</v>
      </c>
      <c r="C194" s="27" t="s">
        <v>69</v>
      </c>
      <c r="D194" s="28" t="s">
        <v>857</v>
      </c>
      <c r="E194" s="27" t="s">
        <v>859</v>
      </c>
      <c r="F194" s="29" t="s">
        <v>69</v>
      </c>
      <c r="G194" s="262">
        <v>1537</v>
      </c>
      <c r="H194" s="263"/>
      <c r="I194" s="31" t="s">
        <v>71</v>
      </c>
      <c r="J194" s="30" t="s">
        <v>858</v>
      </c>
      <c r="K194" s="32" t="s">
        <v>884</v>
      </c>
      <c r="L194" s="12" t="s">
        <v>1</v>
      </c>
      <c r="M194" s="9"/>
      <c r="N194" s="33">
        <f t="shared" si="0"/>
        <v>0</v>
      </c>
      <c r="O194" s="9"/>
      <c r="P194" s="9" t="s">
        <v>591</v>
      </c>
      <c r="Q194" s="9" t="str">
        <f t="shared" si="1"/>
        <v>PUNAS</v>
      </c>
      <c r="R194" s="9"/>
      <c r="S194" s="9"/>
      <c r="T194" s="9"/>
      <c r="U194" s="9"/>
      <c r="V194" s="9"/>
      <c r="W194" s="9"/>
      <c r="X194" s="9"/>
    </row>
    <row r="195" spans="1:24" s="34" customFormat="1" ht="15.75" hidden="1" thickBot="1">
      <c r="A195" s="330"/>
      <c r="B195" s="26" t="s">
        <v>77</v>
      </c>
      <c r="C195" s="27" t="s">
        <v>69</v>
      </c>
      <c r="D195" s="28" t="s">
        <v>870</v>
      </c>
      <c r="E195" s="27" t="s">
        <v>869</v>
      </c>
      <c r="F195" s="29" t="s">
        <v>69</v>
      </c>
      <c r="G195" s="262">
        <v>1820</v>
      </c>
      <c r="H195" s="263"/>
      <c r="I195" s="31" t="s">
        <v>71</v>
      </c>
      <c r="J195" s="30" t="s">
        <v>868</v>
      </c>
      <c r="K195" s="32" t="s">
        <v>884</v>
      </c>
      <c r="L195" s="12" t="s">
        <v>1</v>
      </c>
      <c r="M195" s="9"/>
      <c r="N195" s="33">
        <f t="shared" si="0"/>
        <v>0</v>
      </c>
      <c r="O195" s="9"/>
      <c r="P195" s="9" t="s">
        <v>591</v>
      </c>
      <c r="Q195" s="9" t="str">
        <f t="shared" si="1"/>
        <v>SNNAS</v>
      </c>
      <c r="R195" s="9"/>
      <c r="S195" s="9"/>
      <c r="T195" s="9"/>
      <c r="U195" s="9"/>
      <c r="V195" s="9"/>
      <c r="W195" s="9"/>
      <c r="X195" s="9"/>
    </row>
    <row r="196" spans="1:24" s="34" customFormat="1" ht="15.75" hidden="1" thickBot="1">
      <c r="A196" s="330"/>
      <c r="B196" s="26" t="s">
        <v>77</v>
      </c>
      <c r="C196" s="27" t="s">
        <v>69</v>
      </c>
      <c r="D196" s="28" t="s">
        <v>266</v>
      </c>
      <c r="E196" s="27" t="s">
        <v>267</v>
      </c>
      <c r="F196" s="29" t="s">
        <v>69</v>
      </c>
      <c r="G196" s="262">
        <v>1586</v>
      </c>
      <c r="H196" s="261"/>
      <c r="I196" s="31" t="s">
        <v>71</v>
      </c>
      <c r="J196" s="30" t="s">
        <v>268</v>
      </c>
      <c r="K196" s="32" t="s">
        <v>269</v>
      </c>
      <c r="L196" s="12" t="s">
        <v>1</v>
      </c>
      <c r="M196" s="9"/>
      <c r="N196" s="33">
        <f t="shared" si="0"/>
        <v>0</v>
      </c>
      <c r="O196" s="9"/>
      <c r="P196" s="9" t="s">
        <v>591</v>
      </c>
      <c r="Q196" s="9" t="str">
        <f t="shared" si="1"/>
        <v>SHNAS</v>
      </c>
      <c r="R196" s="9"/>
      <c r="S196" s="9"/>
      <c r="T196" s="9"/>
      <c r="U196" s="9"/>
      <c r="V196" s="9"/>
      <c r="W196" s="9"/>
      <c r="X196" s="9"/>
    </row>
    <row r="197" spans="1:24" s="34" customFormat="1" ht="15.75" hidden="1" thickBot="1">
      <c r="A197" s="330"/>
      <c r="B197" s="26" t="s">
        <v>77</v>
      </c>
      <c r="C197" s="27" t="s">
        <v>69</v>
      </c>
      <c r="D197" s="28" t="s">
        <v>98</v>
      </c>
      <c r="E197" s="27" t="s">
        <v>270</v>
      </c>
      <c r="F197" s="29" t="s">
        <v>69</v>
      </c>
      <c r="G197" s="262">
        <v>1056</v>
      </c>
      <c r="H197" s="261"/>
      <c r="I197" s="31" t="s">
        <v>71</v>
      </c>
      <c r="J197" s="30" t="s">
        <v>271</v>
      </c>
      <c r="K197" s="32" t="s">
        <v>272</v>
      </c>
      <c r="L197" s="12" t="s">
        <v>1</v>
      </c>
      <c r="M197" s="9"/>
      <c r="N197" s="33">
        <f t="shared" si="0"/>
        <v>0</v>
      </c>
      <c r="O197" s="9"/>
      <c r="P197" s="9" t="s">
        <v>591</v>
      </c>
      <c r="Q197" s="9" t="str">
        <f t="shared" si="1"/>
        <v>WUAAS</v>
      </c>
      <c r="R197" s="9"/>
      <c r="S197" s="9"/>
      <c r="T197" s="9"/>
      <c r="U197" s="9"/>
      <c r="V197" s="9"/>
      <c r="W197" s="9"/>
      <c r="X197" s="9"/>
    </row>
    <row r="198" spans="1:24" ht="17.25" hidden="1" thickBot="1">
      <c r="A198" s="330"/>
      <c r="B198" s="26" t="s">
        <v>102</v>
      </c>
      <c r="C198" s="27" t="s">
        <v>69</v>
      </c>
      <c r="D198" s="28" t="s">
        <v>273</v>
      </c>
      <c r="E198" s="27" t="s">
        <v>274</v>
      </c>
      <c r="F198" s="29" t="s">
        <v>69</v>
      </c>
      <c r="G198" s="262">
        <v>1298</v>
      </c>
      <c r="H198" s="264"/>
      <c r="I198" s="31" t="s">
        <v>71</v>
      </c>
      <c r="J198" s="30" t="s">
        <v>275</v>
      </c>
      <c r="K198" s="32" t="s">
        <v>276</v>
      </c>
      <c r="L198" s="21" t="s">
        <v>1</v>
      </c>
      <c r="M198" s="9"/>
      <c r="N198" s="33">
        <f t="shared" si="0"/>
        <v>0</v>
      </c>
      <c r="O198" s="9"/>
      <c r="P198" s="9" t="s">
        <v>591</v>
      </c>
      <c r="Q198" s="9" t="str">
        <f t="shared" si="1"/>
        <v>BABAS</v>
      </c>
      <c r="R198" s="9"/>
      <c r="S198" s="9"/>
      <c r="T198" s="9"/>
      <c r="U198" s="14"/>
      <c r="V198" s="14"/>
      <c r="W198" s="14"/>
      <c r="X198" s="14"/>
    </row>
    <row r="199" spans="1:24" ht="17.25" hidden="1" thickBot="1">
      <c r="A199" s="330"/>
      <c r="B199" s="26" t="s">
        <v>102</v>
      </c>
      <c r="C199" s="27" t="s">
        <v>69</v>
      </c>
      <c r="D199" s="28" t="s">
        <v>277</v>
      </c>
      <c r="E199" s="27" t="s">
        <v>278</v>
      </c>
      <c r="F199" s="29" t="s">
        <v>69</v>
      </c>
      <c r="G199" s="262" t="s">
        <v>933</v>
      </c>
      <c r="H199" s="264"/>
      <c r="I199" s="31" t="s">
        <v>71</v>
      </c>
      <c r="J199" s="30" t="s">
        <v>279</v>
      </c>
      <c r="K199" s="32" t="s">
        <v>280</v>
      </c>
      <c r="L199" s="21" t="s">
        <v>1</v>
      </c>
      <c r="M199" s="9"/>
      <c r="N199" s="33">
        <f aca="true" t="shared" si="2" ref="N199:N264">IF(L199="No",0,1)</f>
        <v>0</v>
      </c>
      <c r="O199" s="9"/>
      <c r="P199" s="9" t="s">
        <v>591</v>
      </c>
      <c r="Q199" s="9" t="str">
        <f t="shared" si="1"/>
        <v>BRIAS</v>
      </c>
      <c r="R199" s="9"/>
      <c r="S199" s="9"/>
      <c r="T199" s="9"/>
      <c r="U199" s="14"/>
      <c r="V199" s="14"/>
      <c r="W199" s="14"/>
      <c r="X199" s="14"/>
    </row>
    <row r="200" spans="1:24" ht="17.25" hidden="1" thickBot="1">
      <c r="A200" s="330"/>
      <c r="B200" s="26" t="s">
        <v>102</v>
      </c>
      <c r="C200" s="27" t="s">
        <v>69</v>
      </c>
      <c r="D200" s="28" t="s">
        <v>281</v>
      </c>
      <c r="E200" s="27" t="s">
        <v>282</v>
      </c>
      <c r="F200" s="29" t="s">
        <v>69</v>
      </c>
      <c r="G200" s="262">
        <v>1170</v>
      </c>
      <c r="H200" s="264"/>
      <c r="I200" s="31" t="s">
        <v>71</v>
      </c>
      <c r="J200" s="30" t="s">
        <v>283</v>
      </c>
      <c r="K200" s="32" t="s">
        <v>280</v>
      </c>
      <c r="L200" s="21" t="s">
        <v>1</v>
      </c>
      <c r="M200" s="9"/>
      <c r="N200" s="33">
        <f t="shared" si="2"/>
        <v>0</v>
      </c>
      <c r="O200" s="9"/>
      <c r="P200" s="9" t="s">
        <v>591</v>
      </c>
      <c r="Q200" s="9" t="str">
        <f t="shared" si="1"/>
        <v>CERAS</v>
      </c>
      <c r="R200" s="9"/>
      <c r="S200" s="9"/>
      <c r="T200" s="9"/>
      <c r="U200" s="14"/>
      <c r="V200" s="14"/>
      <c r="W200" s="14"/>
      <c r="X200" s="14"/>
    </row>
    <row r="201" spans="1:24" ht="17.25" hidden="1" thickBot="1">
      <c r="A201" s="330"/>
      <c r="B201" s="26" t="s">
        <v>102</v>
      </c>
      <c r="C201" s="27" t="s">
        <v>69</v>
      </c>
      <c r="D201" s="28" t="s">
        <v>284</v>
      </c>
      <c r="E201" s="27" t="s">
        <v>285</v>
      </c>
      <c r="F201" s="29" t="s">
        <v>69</v>
      </c>
      <c r="G201" s="262">
        <v>1216</v>
      </c>
      <c r="H201" s="264"/>
      <c r="I201" s="31" t="s">
        <v>71</v>
      </c>
      <c r="J201" s="30" t="s">
        <v>286</v>
      </c>
      <c r="K201" s="32" t="s">
        <v>287</v>
      </c>
      <c r="L201" s="21" t="s">
        <v>1</v>
      </c>
      <c r="M201" s="9"/>
      <c r="N201" s="33">
        <f t="shared" si="2"/>
        <v>0</v>
      </c>
      <c r="O201" s="9"/>
      <c r="P201" s="9" t="s">
        <v>591</v>
      </c>
      <c r="Q201" s="9" t="str">
        <f aca="true" t="shared" si="3" ref="Q201:Q270">J201</f>
        <v>CREAS</v>
      </c>
      <c r="R201" s="9"/>
      <c r="S201" s="9"/>
      <c r="T201" s="9"/>
      <c r="U201" s="14"/>
      <c r="V201" s="14"/>
      <c r="W201" s="14"/>
      <c r="X201" s="14"/>
    </row>
    <row r="202" spans="1:24" ht="17.25" hidden="1" thickBot="1">
      <c r="A202" s="330"/>
      <c r="B202" s="26" t="s">
        <v>102</v>
      </c>
      <c r="C202" s="27" t="s">
        <v>69</v>
      </c>
      <c r="D202" s="28" t="s">
        <v>288</v>
      </c>
      <c r="E202" s="27" t="s">
        <v>289</v>
      </c>
      <c r="F202" s="29" t="s">
        <v>69</v>
      </c>
      <c r="G202" s="262">
        <v>1182</v>
      </c>
      <c r="H202" s="264"/>
      <c r="I202" s="31" t="s">
        <v>71</v>
      </c>
      <c r="J202" s="30" t="s">
        <v>290</v>
      </c>
      <c r="K202" s="32" t="s">
        <v>280</v>
      </c>
      <c r="L202" s="21" t="s">
        <v>1</v>
      </c>
      <c r="M202" s="9"/>
      <c r="N202" s="33">
        <f t="shared" si="2"/>
        <v>0</v>
      </c>
      <c r="O202" s="9"/>
      <c r="P202" s="9" t="s">
        <v>591</v>
      </c>
      <c r="Q202" s="9" t="str">
        <f t="shared" si="3"/>
        <v>FLEAS</v>
      </c>
      <c r="R202" s="9"/>
      <c r="S202" s="9"/>
      <c r="T202" s="9"/>
      <c r="U202" s="14"/>
      <c r="V202" s="14"/>
      <c r="W202" s="14"/>
      <c r="X202" s="14"/>
    </row>
    <row r="203" spans="1:24" ht="17.25" hidden="1" thickBot="1">
      <c r="A203" s="330"/>
      <c r="B203" s="26" t="s">
        <v>102</v>
      </c>
      <c r="C203" s="27" t="s">
        <v>69</v>
      </c>
      <c r="D203" s="28" t="s">
        <v>291</v>
      </c>
      <c r="E203" s="27" t="s">
        <v>292</v>
      </c>
      <c r="F203" s="29" t="s">
        <v>69</v>
      </c>
      <c r="G203" s="262">
        <v>1233</v>
      </c>
      <c r="H203" s="264"/>
      <c r="I203" s="31" t="s">
        <v>71</v>
      </c>
      <c r="J203" s="30" t="s">
        <v>293</v>
      </c>
      <c r="K203" s="32" t="s">
        <v>294</v>
      </c>
      <c r="L203" s="21" t="s">
        <v>1</v>
      </c>
      <c r="M203" s="9"/>
      <c r="N203" s="33">
        <f t="shared" si="2"/>
        <v>0</v>
      </c>
      <c r="O203" s="9"/>
      <c r="P203" s="9" t="s">
        <v>591</v>
      </c>
      <c r="Q203" s="9" t="str">
        <f t="shared" si="3"/>
        <v>BREAS</v>
      </c>
      <c r="R203" s="9"/>
      <c r="S203" s="9"/>
      <c r="T203" s="9"/>
      <c r="U203" s="14"/>
      <c r="V203" s="14"/>
      <c r="W203" s="14"/>
      <c r="X203" s="14"/>
    </row>
    <row r="204" spans="1:24" ht="17.25" hidden="1" thickBot="1">
      <c r="A204" s="330"/>
      <c r="B204" s="26" t="s">
        <v>102</v>
      </c>
      <c r="C204" s="27" t="s">
        <v>69</v>
      </c>
      <c r="D204" s="28" t="s">
        <v>296</v>
      </c>
      <c r="E204" s="27" t="s">
        <v>297</v>
      </c>
      <c r="F204" s="29" t="s">
        <v>69</v>
      </c>
      <c r="G204" s="262">
        <v>1336</v>
      </c>
      <c r="H204" s="264"/>
      <c r="I204" s="31" t="s">
        <v>71</v>
      </c>
      <c r="J204" s="30" t="s">
        <v>298</v>
      </c>
      <c r="K204" s="32" t="s">
        <v>299</v>
      </c>
      <c r="L204" s="21" t="s">
        <v>1</v>
      </c>
      <c r="M204" s="9"/>
      <c r="N204" s="33">
        <f t="shared" si="2"/>
        <v>0</v>
      </c>
      <c r="O204" s="9"/>
      <c r="P204" s="9" t="s">
        <v>591</v>
      </c>
      <c r="Q204" s="9" t="str">
        <f t="shared" si="3"/>
        <v>GROAS2</v>
      </c>
      <c r="R204" s="9"/>
      <c r="S204" s="9"/>
      <c r="T204" s="9"/>
      <c r="U204" s="14"/>
      <c r="V204" s="14"/>
      <c r="W204" s="14"/>
      <c r="X204" s="14"/>
    </row>
    <row r="205" spans="1:24" ht="17.25" hidden="1" thickBot="1">
      <c r="A205" s="330"/>
      <c r="B205" s="26" t="s">
        <v>102</v>
      </c>
      <c r="C205" s="27" t="s">
        <v>69</v>
      </c>
      <c r="D205" s="28" t="s">
        <v>300</v>
      </c>
      <c r="E205" s="27" t="s">
        <v>301</v>
      </c>
      <c r="F205" s="29" t="s">
        <v>69</v>
      </c>
      <c r="G205" s="262">
        <v>1337</v>
      </c>
      <c r="H205" s="264"/>
      <c r="I205" s="31" t="s">
        <v>71</v>
      </c>
      <c r="J205" s="30" t="s">
        <v>302</v>
      </c>
      <c r="K205" s="32" t="s">
        <v>299</v>
      </c>
      <c r="L205" s="21" t="s">
        <v>1</v>
      </c>
      <c r="M205" s="9"/>
      <c r="N205" s="33">
        <f t="shared" si="2"/>
        <v>0</v>
      </c>
      <c r="O205" s="9"/>
      <c r="P205" s="9" t="s">
        <v>591</v>
      </c>
      <c r="Q205" s="9" t="str">
        <f t="shared" si="3"/>
        <v>GROAS1</v>
      </c>
      <c r="R205" s="9"/>
      <c r="S205" s="9"/>
      <c r="T205" s="9"/>
      <c r="U205" s="14"/>
      <c r="V205" s="14"/>
      <c r="W205" s="14"/>
      <c r="X205" s="14"/>
    </row>
    <row r="206" spans="1:24" ht="17.25" hidden="1" thickBot="1">
      <c r="A206" s="330"/>
      <c r="B206" s="26" t="s">
        <v>102</v>
      </c>
      <c r="C206" s="27" t="s">
        <v>69</v>
      </c>
      <c r="D206" s="28" t="s">
        <v>822</v>
      </c>
      <c r="E206" s="27" t="s">
        <v>820</v>
      </c>
      <c r="F206" s="29" t="s">
        <v>69</v>
      </c>
      <c r="G206" s="262">
        <v>1334</v>
      </c>
      <c r="H206" s="263"/>
      <c r="I206" s="31" t="s">
        <v>71</v>
      </c>
      <c r="J206" s="30" t="s">
        <v>821</v>
      </c>
      <c r="K206" s="32" t="s">
        <v>299</v>
      </c>
      <c r="L206" s="21" t="s">
        <v>1</v>
      </c>
      <c r="M206" s="9"/>
      <c r="N206" s="33">
        <f t="shared" si="2"/>
        <v>0</v>
      </c>
      <c r="O206" s="9"/>
      <c r="P206" s="9" t="s">
        <v>591</v>
      </c>
      <c r="Q206" s="9" t="str">
        <f t="shared" si="3"/>
        <v>GR1AS</v>
      </c>
      <c r="R206" s="9"/>
      <c r="S206" s="9"/>
      <c r="T206" s="9"/>
      <c r="U206" s="14"/>
      <c r="V206" s="14"/>
      <c r="W206" s="14"/>
      <c r="X206" s="14"/>
    </row>
    <row r="207" spans="1:17" ht="17.25" hidden="1" thickBot="1">
      <c r="A207" s="330"/>
      <c r="B207" s="26" t="s">
        <v>102</v>
      </c>
      <c r="C207" s="27" t="s">
        <v>69</v>
      </c>
      <c r="D207" s="28" t="s">
        <v>303</v>
      </c>
      <c r="E207" s="27" t="s">
        <v>304</v>
      </c>
      <c r="F207" s="29" t="s">
        <v>69</v>
      </c>
      <c r="G207" s="262">
        <v>1232</v>
      </c>
      <c r="H207" s="264"/>
      <c r="I207" s="31" t="s">
        <v>71</v>
      </c>
      <c r="J207" s="30" t="s">
        <v>305</v>
      </c>
      <c r="K207" s="32" t="s">
        <v>306</v>
      </c>
      <c r="L207" s="21" t="s">
        <v>1</v>
      </c>
      <c r="M207" s="9"/>
      <c r="N207" s="33">
        <f t="shared" si="2"/>
        <v>0</v>
      </c>
      <c r="P207" s="9" t="s">
        <v>591</v>
      </c>
      <c r="Q207" s="9" t="str">
        <f t="shared" si="3"/>
        <v>HORAS</v>
      </c>
    </row>
    <row r="208" spans="1:17" ht="17.25" hidden="1" thickBot="1">
      <c r="A208" s="330"/>
      <c r="B208" s="26" t="s">
        <v>102</v>
      </c>
      <c r="C208" s="27" t="s">
        <v>69</v>
      </c>
      <c r="D208" s="28" t="s">
        <v>307</v>
      </c>
      <c r="E208" s="27" t="s">
        <v>308</v>
      </c>
      <c r="F208" s="29" t="s">
        <v>69</v>
      </c>
      <c r="G208" s="262">
        <v>1468</v>
      </c>
      <c r="H208" s="264"/>
      <c r="I208" s="31" t="s">
        <v>71</v>
      </c>
      <c r="J208" s="30" t="s">
        <v>309</v>
      </c>
      <c r="K208" s="32" t="s">
        <v>157</v>
      </c>
      <c r="L208" s="21" t="s">
        <v>1</v>
      </c>
      <c r="M208" s="9"/>
      <c r="N208" s="33">
        <f t="shared" si="2"/>
        <v>0</v>
      </c>
      <c r="P208" s="9" t="s">
        <v>591</v>
      </c>
      <c r="Q208" s="9" t="str">
        <f t="shared" si="3"/>
        <v>KLFAS</v>
      </c>
    </row>
    <row r="209" spans="1:17" ht="17.25" hidden="1" thickBot="1">
      <c r="A209" s="330"/>
      <c r="B209" s="26" t="s">
        <v>102</v>
      </c>
      <c r="C209" s="27" t="s">
        <v>69</v>
      </c>
      <c r="D209" s="28" t="s">
        <v>310</v>
      </c>
      <c r="E209" s="27" t="s">
        <v>311</v>
      </c>
      <c r="F209" s="29" t="s">
        <v>69</v>
      </c>
      <c r="G209" s="262">
        <v>1077</v>
      </c>
      <c r="H209" s="264"/>
      <c r="I209" s="31" t="s">
        <v>71</v>
      </c>
      <c r="J209" s="30" t="s">
        <v>312</v>
      </c>
      <c r="K209" s="32" t="s">
        <v>295</v>
      </c>
      <c r="L209" s="21" t="s">
        <v>1</v>
      </c>
      <c r="M209" s="9"/>
      <c r="N209" s="33">
        <f t="shared" si="2"/>
        <v>0</v>
      </c>
      <c r="P209" s="9" t="s">
        <v>591</v>
      </c>
      <c r="Q209" s="9" t="str">
        <f t="shared" si="3"/>
        <v>LEJAS</v>
      </c>
    </row>
    <row r="210" spans="1:17" ht="17.25" hidden="1" thickBot="1">
      <c r="A210" s="330"/>
      <c r="B210" s="26" t="s">
        <v>102</v>
      </c>
      <c r="C210" s="27" t="s">
        <v>69</v>
      </c>
      <c r="D210" s="28" t="s">
        <v>313</v>
      </c>
      <c r="E210" s="27" t="s">
        <v>314</v>
      </c>
      <c r="F210" s="29" t="s">
        <v>69</v>
      </c>
      <c r="G210" s="262">
        <v>2011</v>
      </c>
      <c r="H210" s="264"/>
      <c r="I210" s="31" t="s">
        <v>71</v>
      </c>
      <c r="J210" s="30" t="s">
        <v>315</v>
      </c>
      <c r="K210" s="32" t="s">
        <v>876</v>
      </c>
      <c r="L210" s="21" t="s">
        <v>1</v>
      </c>
      <c r="M210" s="9"/>
      <c r="N210" s="33">
        <f t="shared" si="2"/>
        <v>0</v>
      </c>
      <c r="P210" s="9" t="s">
        <v>591</v>
      </c>
      <c r="Q210" s="9" t="str">
        <f t="shared" si="3"/>
        <v>LZRAS</v>
      </c>
    </row>
    <row r="211" spans="1:17" ht="17.25" hidden="1" thickBot="1">
      <c r="A211" s="330"/>
      <c r="B211" s="26" t="s">
        <v>102</v>
      </c>
      <c r="C211" s="27" t="s">
        <v>69</v>
      </c>
      <c r="D211" s="28" t="s">
        <v>875</v>
      </c>
      <c r="E211" s="27" t="s">
        <v>873</v>
      </c>
      <c r="F211" s="29" t="s">
        <v>69</v>
      </c>
      <c r="G211" s="262">
        <v>9211</v>
      </c>
      <c r="H211" s="264"/>
      <c r="I211" s="31" t="s">
        <v>71</v>
      </c>
      <c r="J211" s="30" t="s">
        <v>874</v>
      </c>
      <c r="K211" s="32" t="s">
        <v>876</v>
      </c>
      <c r="L211" s="21" t="s">
        <v>1</v>
      </c>
      <c r="M211" s="9"/>
      <c r="N211" s="33">
        <f t="shared" si="2"/>
        <v>0</v>
      </c>
      <c r="P211" s="9" t="s">
        <v>591</v>
      </c>
      <c r="Q211" s="9" t="str">
        <f t="shared" si="3"/>
        <v>LZ2AS</v>
      </c>
    </row>
    <row r="212" spans="1:17" ht="17.25" hidden="1" thickBot="1">
      <c r="A212" s="330"/>
      <c r="B212" s="26" t="s">
        <v>102</v>
      </c>
      <c r="C212" s="27" t="s">
        <v>69</v>
      </c>
      <c r="D212" s="28" t="s">
        <v>161</v>
      </c>
      <c r="E212" s="27" t="s">
        <v>316</v>
      </c>
      <c r="F212" s="29" t="s">
        <v>69</v>
      </c>
      <c r="G212" s="262">
        <v>1125</v>
      </c>
      <c r="H212" s="264"/>
      <c r="I212" s="31" t="s">
        <v>71</v>
      </c>
      <c r="J212" s="30" t="s">
        <v>317</v>
      </c>
      <c r="K212" s="32" t="s">
        <v>318</v>
      </c>
      <c r="L212" s="21" t="s">
        <v>1</v>
      </c>
      <c r="M212" s="9"/>
      <c r="N212" s="33">
        <f t="shared" si="2"/>
        <v>0</v>
      </c>
      <c r="P212" s="9" t="s">
        <v>591</v>
      </c>
      <c r="Q212" s="9" t="str">
        <f t="shared" si="3"/>
        <v>MADAS</v>
      </c>
    </row>
    <row r="213" spans="1:17" ht="17.25" hidden="1" thickBot="1">
      <c r="A213" s="330"/>
      <c r="B213" s="26" t="s">
        <v>102</v>
      </c>
      <c r="C213" s="27" t="s">
        <v>69</v>
      </c>
      <c r="D213" s="28" t="s">
        <v>319</v>
      </c>
      <c r="E213" s="27" t="s">
        <v>320</v>
      </c>
      <c r="F213" s="29" t="s">
        <v>69</v>
      </c>
      <c r="G213" s="262">
        <v>1433</v>
      </c>
      <c r="H213" s="264"/>
      <c r="I213" s="31" t="s">
        <v>71</v>
      </c>
      <c r="J213" s="30" t="s">
        <v>321</v>
      </c>
      <c r="K213" s="32" t="s">
        <v>280</v>
      </c>
      <c r="L213" s="21" t="s">
        <v>1</v>
      </c>
      <c r="M213" s="9"/>
      <c r="N213" s="33">
        <f t="shared" si="2"/>
        <v>0</v>
      </c>
      <c r="P213" s="9" t="s">
        <v>591</v>
      </c>
      <c r="Q213" s="9" t="str">
        <f t="shared" si="3"/>
        <v>MAGAS</v>
      </c>
    </row>
    <row r="214" spans="1:17" ht="17.25" hidden="1" thickBot="1">
      <c r="A214" s="330"/>
      <c r="B214" s="26" t="s">
        <v>102</v>
      </c>
      <c r="C214" s="27" t="s">
        <v>69</v>
      </c>
      <c r="D214" s="28" t="s">
        <v>322</v>
      </c>
      <c r="E214" s="27" t="s">
        <v>323</v>
      </c>
      <c r="F214" s="29" t="s">
        <v>69</v>
      </c>
      <c r="G214" s="262">
        <v>1223</v>
      </c>
      <c r="H214" s="264"/>
      <c r="I214" s="31" t="s">
        <v>71</v>
      </c>
      <c r="J214" s="30" t="s">
        <v>324</v>
      </c>
      <c r="K214" s="32" t="s">
        <v>922</v>
      </c>
      <c r="L214" s="21" t="s">
        <v>1</v>
      </c>
      <c r="M214" s="9"/>
      <c r="N214" s="33">
        <f t="shared" si="2"/>
        <v>0</v>
      </c>
      <c r="P214" s="9" t="s">
        <v>591</v>
      </c>
      <c r="Q214" s="9" t="str">
        <f t="shared" si="3"/>
        <v>MONAS</v>
      </c>
    </row>
    <row r="215" spans="1:17" ht="17.25" hidden="1" thickBot="1">
      <c r="A215" s="330"/>
      <c r="B215" s="26" t="s">
        <v>102</v>
      </c>
      <c r="C215" s="27" t="s">
        <v>69</v>
      </c>
      <c r="D215" s="28" t="s">
        <v>326</v>
      </c>
      <c r="E215" s="27" t="s">
        <v>327</v>
      </c>
      <c r="F215" s="29" t="s">
        <v>69</v>
      </c>
      <c r="G215" s="262">
        <v>1362</v>
      </c>
      <c r="H215" s="264"/>
      <c r="I215" s="31" t="s">
        <v>71</v>
      </c>
      <c r="J215" s="30" t="s">
        <v>328</v>
      </c>
      <c r="K215" s="32" t="s">
        <v>329</v>
      </c>
      <c r="L215" s="21" t="s">
        <v>1</v>
      </c>
      <c r="M215" s="9"/>
      <c r="N215" s="33">
        <f t="shared" si="2"/>
        <v>0</v>
      </c>
      <c r="P215" s="9" t="s">
        <v>591</v>
      </c>
      <c r="Q215" s="9" t="str">
        <f t="shared" si="3"/>
        <v>NLSAS</v>
      </c>
    </row>
    <row r="216" spans="1:17" ht="17.25" hidden="1" thickBot="1">
      <c r="A216" s="330"/>
      <c r="B216" s="26" t="s">
        <v>102</v>
      </c>
      <c r="C216" s="27" t="s">
        <v>69</v>
      </c>
      <c r="D216" s="28" t="s">
        <v>330</v>
      </c>
      <c r="E216" s="27" t="s">
        <v>331</v>
      </c>
      <c r="F216" s="29" t="s">
        <v>69</v>
      </c>
      <c r="G216" s="262">
        <v>1081</v>
      </c>
      <c r="H216" s="264"/>
      <c r="I216" s="31" t="s">
        <v>71</v>
      </c>
      <c r="J216" s="30" t="s">
        <v>332</v>
      </c>
      <c r="K216" s="32" t="s">
        <v>295</v>
      </c>
      <c r="L216" s="21" t="s">
        <v>1</v>
      </c>
      <c r="M216" s="9"/>
      <c r="N216" s="33">
        <f t="shared" si="2"/>
        <v>0</v>
      </c>
      <c r="P216" s="9" t="s">
        <v>591</v>
      </c>
      <c r="Q216" s="9" t="str">
        <f t="shared" si="3"/>
        <v>NEUAS</v>
      </c>
    </row>
    <row r="217" spans="1:17" ht="17.25" hidden="1" thickBot="1">
      <c r="A217" s="330"/>
      <c r="B217" s="26" t="s">
        <v>102</v>
      </c>
      <c r="C217" s="27" t="s">
        <v>69</v>
      </c>
      <c r="D217" s="28" t="s">
        <v>333</v>
      </c>
      <c r="E217" s="27" t="s">
        <v>334</v>
      </c>
      <c r="F217" s="29" t="s">
        <v>69</v>
      </c>
      <c r="G217" s="262">
        <v>1082</v>
      </c>
      <c r="H217" s="264"/>
      <c r="I217" s="31" t="s">
        <v>71</v>
      </c>
      <c r="J217" s="30" t="s">
        <v>335</v>
      </c>
      <c r="K217" s="32" t="s">
        <v>295</v>
      </c>
      <c r="L217" s="21" t="s">
        <v>1</v>
      </c>
      <c r="M217" s="9"/>
      <c r="N217" s="33">
        <f t="shared" si="2"/>
        <v>0</v>
      </c>
      <c r="P217" s="9" t="s">
        <v>591</v>
      </c>
      <c r="Q217" s="9" t="str">
        <f t="shared" si="3"/>
        <v>NSTAS</v>
      </c>
    </row>
    <row r="218" spans="1:17" ht="17.25" hidden="1" thickBot="1">
      <c r="A218" s="330"/>
      <c r="B218" s="26" t="s">
        <v>102</v>
      </c>
      <c r="C218" s="27" t="s">
        <v>69</v>
      </c>
      <c r="D218" s="28" t="s">
        <v>336</v>
      </c>
      <c r="E218" s="27" t="s">
        <v>337</v>
      </c>
      <c r="F218" s="29" t="s">
        <v>69</v>
      </c>
      <c r="G218" s="262" t="s">
        <v>717</v>
      </c>
      <c r="H218" s="264"/>
      <c r="I218" s="31" t="s">
        <v>71</v>
      </c>
      <c r="J218" s="30" t="s">
        <v>338</v>
      </c>
      <c r="K218" s="32" t="s">
        <v>280</v>
      </c>
      <c r="L218" s="21" t="s">
        <v>1</v>
      </c>
      <c r="M218" s="9"/>
      <c r="N218" s="33">
        <f t="shared" si="2"/>
        <v>0</v>
      </c>
      <c r="P218" s="9" t="s">
        <v>591</v>
      </c>
      <c r="Q218" s="9" t="str">
        <f t="shared" si="3"/>
        <v>NSVAS</v>
      </c>
    </row>
    <row r="219" spans="1:17" ht="17.25" hidden="1" thickBot="1">
      <c r="A219" s="330"/>
      <c r="B219" s="26" t="s">
        <v>102</v>
      </c>
      <c r="C219" s="27" t="s">
        <v>69</v>
      </c>
      <c r="D219" s="28" t="s">
        <v>339</v>
      </c>
      <c r="E219" s="27" t="s">
        <v>340</v>
      </c>
      <c r="F219" s="29" t="s">
        <v>69</v>
      </c>
      <c r="G219" s="262">
        <v>1127</v>
      </c>
      <c r="H219" s="264"/>
      <c r="I219" s="31" t="s">
        <v>71</v>
      </c>
      <c r="J219" s="30" t="s">
        <v>341</v>
      </c>
      <c r="K219" s="32" t="s">
        <v>342</v>
      </c>
      <c r="L219" s="21" t="s">
        <v>1</v>
      </c>
      <c r="M219" s="9"/>
      <c r="N219" s="33">
        <f t="shared" si="2"/>
        <v>0</v>
      </c>
      <c r="P219" s="9" t="s">
        <v>591</v>
      </c>
      <c r="Q219" s="9" t="str">
        <f t="shared" si="3"/>
        <v>PAIAS</v>
      </c>
    </row>
    <row r="220" spans="1:17" ht="17.25" hidden="1" thickBot="1">
      <c r="A220" s="330"/>
      <c r="B220" s="26" t="s">
        <v>102</v>
      </c>
      <c r="C220" s="27" t="s">
        <v>69</v>
      </c>
      <c r="D220" s="28" t="s">
        <v>343</v>
      </c>
      <c r="E220" s="27" t="s">
        <v>344</v>
      </c>
      <c r="F220" s="29" t="s">
        <v>69</v>
      </c>
      <c r="G220" s="262">
        <v>1137</v>
      </c>
      <c r="H220" s="264"/>
      <c r="I220" s="31" t="s">
        <v>71</v>
      </c>
      <c r="J220" s="30" t="s">
        <v>345</v>
      </c>
      <c r="K220" s="32" t="s">
        <v>346</v>
      </c>
      <c r="L220" s="21" t="s">
        <v>1</v>
      </c>
      <c r="M220" s="9"/>
      <c r="N220" s="33">
        <f t="shared" si="2"/>
        <v>0</v>
      </c>
      <c r="P220" s="9" t="s">
        <v>591</v>
      </c>
      <c r="Q220" s="9" t="str">
        <f t="shared" si="3"/>
        <v>PATAS</v>
      </c>
    </row>
    <row r="221" spans="1:17" ht="17.25" hidden="1" thickBot="1">
      <c r="A221" s="330"/>
      <c r="B221" s="26" t="s">
        <v>102</v>
      </c>
      <c r="C221" s="27" t="s">
        <v>69</v>
      </c>
      <c r="D221" s="28" t="s">
        <v>347</v>
      </c>
      <c r="E221" s="27" t="s">
        <v>348</v>
      </c>
      <c r="F221" s="29" t="s">
        <v>69</v>
      </c>
      <c r="G221" s="262">
        <v>1067</v>
      </c>
      <c r="H221" s="264"/>
      <c r="I221" s="31" t="s">
        <v>71</v>
      </c>
      <c r="J221" s="30" t="s">
        <v>349</v>
      </c>
      <c r="K221" s="32" t="s">
        <v>350</v>
      </c>
      <c r="L221" s="21" t="s">
        <v>1</v>
      </c>
      <c r="M221" s="9"/>
      <c r="N221" s="33">
        <f t="shared" si="2"/>
        <v>0</v>
      </c>
      <c r="P221" s="9" t="s">
        <v>591</v>
      </c>
      <c r="Q221" s="9" t="str">
        <f t="shared" si="3"/>
        <v>PSKAS</v>
      </c>
    </row>
    <row r="222" spans="1:17" ht="17.25" hidden="1" thickBot="1">
      <c r="A222" s="330"/>
      <c r="B222" s="26" t="s">
        <v>102</v>
      </c>
      <c r="C222" s="27" t="s">
        <v>69</v>
      </c>
      <c r="D222" s="28" t="s">
        <v>351</v>
      </c>
      <c r="E222" s="27" t="s">
        <v>352</v>
      </c>
      <c r="F222" s="29" t="s">
        <v>69</v>
      </c>
      <c r="G222" s="262">
        <v>1749</v>
      </c>
      <c r="H222" s="264"/>
      <c r="I222" s="31" t="s">
        <v>71</v>
      </c>
      <c r="J222" s="30" t="s">
        <v>353</v>
      </c>
      <c r="K222" s="32" t="s">
        <v>354</v>
      </c>
      <c r="L222" s="21" t="s">
        <v>1</v>
      </c>
      <c r="M222" s="9"/>
      <c r="N222" s="33">
        <f t="shared" si="2"/>
        <v>0</v>
      </c>
      <c r="P222" s="9" t="s">
        <v>591</v>
      </c>
      <c r="Q222" s="9" t="str">
        <f t="shared" si="3"/>
        <v>PLSAS</v>
      </c>
    </row>
    <row r="223" spans="1:17" ht="17.25" hidden="1" thickBot="1">
      <c r="A223" s="330"/>
      <c r="B223" s="26" t="s">
        <v>102</v>
      </c>
      <c r="C223" s="27" t="s">
        <v>69</v>
      </c>
      <c r="D223" s="28" t="s">
        <v>355</v>
      </c>
      <c r="E223" s="27" t="s">
        <v>356</v>
      </c>
      <c r="F223" s="29" t="s">
        <v>69</v>
      </c>
      <c r="G223" s="262" t="s">
        <v>678</v>
      </c>
      <c r="H223" s="264"/>
      <c r="I223" s="31" t="s">
        <v>71</v>
      </c>
      <c r="J223" s="30" t="s">
        <v>357</v>
      </c>
      <c r="K223" s="32" t="s">
        <v>325</v>
      </c>
      <c r="L223" s="21" t="s">
        <v>1</v>
      </c>
      <c r="M223" s="9"/>
      <c r="N223" s="33">
        <f t="shared" si="2"/>
        <v>0</v>
      </c>
      <c r="P223" s="9" t="s">
        <v>591</v>
      </c>
      <c r="Q223" s="9" t="str">
        <f t="shared" si="3"/>
        <v>PULAS</v>
      </c>
    </row>
    <row r="224" spans="1:17" ht="17.25" hidden="1" thickBot="1">
      <c r="A224" s="330"/>
      <c r="B224" s="26" t="s">
        <v>102</v>
      </c>
      <c r="C224" s="27" t="s">
        <v>69</v>
      </c>
      <c r="D224" s="28" t="s">
        <v>718</v>
      </c>
      <c r="E224" s="27" t="s">
        <v>719</v>
      </c>
      <c r="F224" s="29" t="s">
        <v>69</v>
      </c>
      <c r="G224" s="262">
        <v>1631</v>
      </c>
      <c r="H224" s="264"/>
      <c r="I224" s="31" t="s">
        <v>71</v>
      </c>
      <c r="J224" s="30" t="s">
        <v>720</v>
      </c>
      <c r="K224" s="32" t="s">
        <v>157</v>
      </c>
      <c r="L224" s="21" t="s">
        <v>1</v>
      </c>
      <c r="M224" s="9"/>
      <c r="N224" s="33">
        <f t="shared" si="2"/>
        <v>0</v>
      </c>
      <c r="P224" s="9" t="s">
        <v>591</v>
      </c>
      <c r="Q224" s="9" t="str">
        <f t="shared" si="3"/>
        <v>SPEAS</v>
      </c>
    </row>
    <row r="225" spans="1:17" ht="17.25" hidden="1" thickBot="1">
      <c r="A225" s="330"/>
      <c r="B225" s="26" t="s">
        <v>102</v>
      </c>
      <c r="C225" s="27" t="s">
        <v>69</v>
      </c>
      <c r="D225" s="28" t="s">
        <v>358</v>
      </c>
      <c r="E225" s="27" t="s">
        <v>359</v>
      </c>
      <c r="F225" s="29" t="s">
        <v>69</v>
      </c>
      <c r="G225" s="262">
        <v>1229</v>
      </c>
      <c r="H225" s="264"/>
      <c r="I225" s="31" t="s">
        <v>71</v>
      </c>
      <c r="J225" s="30" t="s">
        <v>360</v>
      </c>
      <c r="K225" s="32" t="s">
        <v>361</v>
      </c>
      <c r="L225" s="21" t="s">
        <v>1</v>
      </c>
      <c r="M225" s="9"/>
      <c r="N225" s="33">
        <f t="shared" si="2"/>
        <v>0</v>
      </c>
      <c r="P225" s="9" t="s">
        <v>591</v>
      </c>
      <c r="Q225" s="9" t="str">
        <f t="shared" si="3"/>
        <v>SANAS</v>
      </c>
    </row>
    <row r="226" spans="1:17" ht="17.25" hidden="1" thickBot="1">
      <c r="A226" s="330"/>
      <c r="B226" s="26" t="s">
        <v>102</v>
      </c>
      <c r="C226" s="27" t="s">
        <v>69</v>
      </c>
      <c r="D226" s="28" t="s">
        <v>363</v>
      </c>
      <c r="E226" s="27" t="s">
        <v>364</v>
      </c>
      <c r="F226" s="29" t="s">
        <v>69</v>
      </c>
      <c r="G226" s="262">
        <v>1353</v>
      </c>
      <c r="H226" s="430"/>
      <c r="I226" s="31" t="s">
        <v>71</v>
      </c>
      <c r="J226" s="30" t="s">
        <v>365</v>
      </c>
      <c r="K226" s="32" t="s">
        <v>362</v>
      </c>
      <c r="L226" s="21" t="s">
        <v>1</v>
      </c>
      <c r="M226" s="9"/>
      <c r="N226" s="33">
        <f t="shared" si="2"/>
        <v>0</v>
      </c>
      <c r="P226" s="9" t="s">
        <v>591</v>
      </c>
      <c r="Q226" s="9" t="str">
        <f t="shared" si="3"/>
        <v>SJMAS2</v>
      </c>
    </row>
    <row r="227" spans="1:17" ht="17.25" hidden="1" thickBot="1">
      <c r="A227" s="330"/>
      <c r="B227" s="26" t="s">
        <v>102</v>
      </c>
      <c r="C227" s="27" t="s">
        <v>69</v>
      </c>
      <c r="D227" s="28" t="s">
        <v>366</v>
      </c>
      <c r="E227" s="27" t="s">
        <v>367</v>
      </c>
      <c r="F227" s="29" t="s">
        <v>69</v>
      </c>
      <c r="G227" s="262">
        <v>1355</v>
      </c>
      <c r="H227" s="430"/>
      <c r="I227" s="31" t="s">
        <v>71</v>
      </c>
      <c r="J227" s="30" t="s">
        <v>368</v>
      </c>
      <c r="K227" s="32" t="s">
        <v>362</v>
      </c>
      <c r="L227" s="21" t="s">
        <v>1</v>
      </c>
      <c r="M227" s="9"/>
      <c r="N227" s="33">
        <f t="shared" si="2"/>
        <v>0</v>
      </c>
      <c r="P227" s="9" t="s">
        <v>591</v>
      </c>
      <c r="Q227" s="9" t="str">
        <f t="shared" si="3"/>
        <v>SJMAS4</v>
      </c>
    </row>
    <row r="228" spans="1:17" ht="17.25" hidden="1" thickBot="1">
      <c r="A228" s="330"/>
      <c r="B228" s="26" t="s">
        <v>102</v>
      </c>
      <c r="C228" s="27" t="s">
        <v>69</v>
      </c>
      <c r="D228" s="28" t="s">
        <v>369</v>
      </c>
      <c r="E228" s="27" t="s">
        <v>370</v>
      </c>
      <c r="F228" s="29" t="s">
        <v>69</v>
      </c>
      <c r="G228" s="262">
        <v>1332</v>
      </c>
      <c r="H228" s="264"/>
      <c r="I228" s="31" t="s">
        <v>71</v>
      </c>
      <c r="J228" s="30" t="s">
        <v>371</v>
      </c>
      <c r="K228" s="32" t="s">
        <v>372</v>
      </c>
      <c r="L228" s="21" t="s">
        <v>1</v>
      </c>
      <c r="M228" s="9"/>
      <c r="N228" s="33">
        <f t="shared" si="2"/>
        <v>0</v>
      </c>
      <c r="P228" s="9" t="s">
        <v>591</v>
      </c>
      <c r="Q228" s="9" t="str">
        <f t="shared" si="3"/>
        <v>SITAS</v>
      </c>
    </row>
    <row r="229" spans="1:17" ht="17.25" hidden="1" thickBot="1">
      <c r="A229" s="330"/>
      <c r="B229" s="26" t="s">
        <v>102</v>
      </c>
      <c r="C229" s="27" t="s">
        <v>69</v>
      </c>
      <c r="D229" s="28" t="s">
        <v>373</v>
      </c>
      <c r="E229" s="27" t="s">
        <v>374</v>
      </c>
      <c r="F229" s="29" t="s">
        <v>69</v>
      </c>
      <c r="G229" s="262">
        <v>1069</v>
      </c>
      <c r="H229" s="264"/>
      <c r="I229" s="31" t="s">
        <v>71</v>
      </c>
      <c r="J229" s="30" t="s">
        <v>375</v>
      </c>
      <c r="K229" s="32" t="s">
        <v>295</v>
      </c>
      <c r="L229" s="21" t="s">
        <v>1</v>
      </c>
      <c r="M229" s="9"/>
      <c r="N229" s="33">
        <f t="shared" si="2"/>
        <v>0</v>
      </c>
      <c r="P229" s="9" t="s">
        <v>591</v>
      </c>
      <c r="Q229" s="9" t="str">
        <f t="shared" si="3"/>
        <v>STHAS</v>
      </c>
    </row>
    <row r="230" spans="1:17" ht="17.25" hidden="1" thickBot="1">
      <c r="A230" s="330"/>
      <c r="B230" s="26" t="s">
        <v>102</v>
      </c>
      <c r="C230" s="27" t="s">
        <v>69</v>
      </c>
      <c r="D230" s="28" t="s">
        <v>376</v>
      </c>
      <c r="E230" s="27" t="s">
        <v>377</v>
      </c>
      <c r="F230" s="29" t="s">
        <v>69</v>
      </c>
      <c r="G230" s="262">
        <v>1368</v>
      </c>
      <c r="H230" s="264"/>
      <c r="I230" s="31" t="s">
        <v>71</v>
      </c>
      <c r="J230" s="30" t="s">
        <v>378</v>
      </c>
      <c r="K230" s="32" t="s">
        <v>135</v>
      </c>
      <c r="L230" s="21" t="s">
        <v>1</v>
      </c>
      <c r="M230" s="9"/>
      <c r="N230" s="33">
        <f t="shared" si="2"/>
        <v>0</v>
      </c>
      <c r="P230" s="9" t="s">
        <v>591</v>
      </c>
      <c r="Q230" s="9" t="str">
        <f t="shared" si="3"/>
        <v>TALAS</v>
      </c>
    </row>
    <row r="231" spans="1:17" ht="17.25" hidden="1" thickBot="1">
      <c r="A231" s="330"/>
      <c r="B231" s="26" t="s">
        <v>102</v>
      </c>
      <c r="C231" s="27" t="s">
        <v>69</v>
      </c>
      <c r="D231" s="28" t="s">
        <v>924</v>
      </c>
      <c r="E231" s="27" t="s">
        <v>925</v>
      </c>
      <c r="F231" s="29" t="s">
        <v>69</v>
      </c>
      <c r="G231" s="262">
        <v>1672</v>
      </c>
      <c r="H231" s="261"/>
      <c r="I231" s="31" t="s">
        <v>71</v>
      </c>
      <c r="J231" s="30" t="s">
        <v>926</v>
      </c>
      <c r="K231" s="32" t="s">
        <v>157</v>
      </c>
      <c r="L231" s="21" t="s">
        <v>1</v>
      </c>
      <c r="M231" s="9"/>
      <c r="N231" s="33">
        <f t="shared" si="2"/>
        <v>0</v>
      </c>
      <c r="P231" s="9"/>
      <c r="Q231" s="9" t="str">
        <f t="shared" si="3"/>
        <v>TGTAS</v>
      </c>
    </row>
    <row r="232" spans="1:17" ht="17.25" hidden="1" thickBot="1">
      <c r="A232" s="330"/>
      <c r="B232" s="26" t="s">
        <v>102</v>
      </c>
      <c r="C232" s="27" t="s">
        <v>69</v>
      </c>
      <c r="D232" s="28" t="s">
        <v>206</v>
      </c>
      <c r="E232" s="27" t="s">
        <v>379</v>
      </c>
      <c r="F232" s="29" t="s">
        <v>69</v>
      </c>
      <c r="G232" s="262">
        <v>2010</v>
      </c>
      <c r="H232" s="264"/>
      <c r="I232" s="31" t="s">
        <v>71</v>
      </c>
      <c r="J232" s="30" t="s">
        <v>380</v>
      </c>
      <c r="K232" s="32" t="s">
        <v>876</v>
      </c>
      <c r="L232" s="21" t="s">
        <v>1</v>
      </c>
      <c r="M232" s="9"/>
      <c r="N232" s="33">
        <f t="shared" si="2"/>
        <v>0</v>
      </c>
      <c r="P232" s="9" t="s">
        <v>591</v>
      </c>
      <c r="Q232" s="9" t="str">
        <f t="shared" si="3"/>
        <v>TRNAS</v>
      </c>
    </row>
    <row r="233" spans="1:17" ht="17.25" hidden="1" thickBot="1">
      <c r="A233" s="330"/>
      <c r="B233" s="26" t="s">
        <v>102</v>
      </c>
      <c r="C233" s="27" t="s">
        <v>69</v>
      </c>
      <c r="D233" s="28" t="s">
        <v>775</v>
      </c>
      <c r="E233" s="27" t="s">
        <v>776</v>
      </c>
      <c r="F233" s="29" t="s">
        <v>69</v>
      </c>
      <c r="G233" s="262">
        <v>1759</v>
      </c>
      <c r="H233" s="263"/>
      <c r="I233" s="31" t="s">
        <v>71</v>
      </c>
      <c r="J233" s="30" t="s">
        <v>777</v>
      </c>
      <c r="K233" s="32" t="s">
        <v>135</v>
      </c>
      <c r="L233" s="21" t="s">
        <v>1</v>
      </c>
      <c r="M233" s="9"/>
      <c r="N233" s="33">
        <f t="shared" si="2"/>
        <v>0</v>
      </c>
      <c r="P233" s="9" t="s">
        <v>591</v>
      </c>
      <c r="Q233" s="9" t="str">
        <f t="shared" si="3"/>
        <v>RMNAS</v>
      </c>
    </row>
    <row r="234" spans="1:17" ht="17.25" hidden="1" thickBot="1">
      <c r="A234" s="330"/>
      <c r="B234" s="26" t="s">
        <v>102</v>
      </c>
      <c r="C234" s="27" t="s">
        <v>69</v>
      </c>
      <c r="D234" s="28" t="s">
        <v>381</v>
      </c>
      <c r="E234" s="27" t="s">
        <v>382</v>
      </c>
      <c r="F234" s="29" t="s">
        <v>69</v>
      </c>
      <c r="G234" s="262">
        <v>1119</v>
      </c>
      <c r="H234" s="264"/>
      <c r="I234" s="31" t="s">
        <v>71</v>
      </c>
      <c r="J234" s="30" t="s">
        <v>383</v>
      </c>
      <c r="K234" s="32" t="s">
        <v>384</v>
      </c>
      <c r="L234" s="21" t="s">
        <v>1</v>
      </c>
      <c r="M234" s="9"/>
      <c r="N234" s="33">
        <f t="shared" si="2"/>
        <v>0</v>
      </c>
      <c r="P234" s="9" t="s">
        <v>591</v>
      </c>
      <c r="Q234" s="9" t="str">
        <f t="shared" si="3"/>
        <v>VALAS</v>
      </c>
    </row>
    <row r="235" spans="1:17" ht="17.25" hidden="1" thickBot="1">
      <c r="A235" s="330"/>
      <c r="B235" s="26" t="s">
        <v>102</v>
      </c>
      <c r="C235" s="27" t="s">
        <v>69</v>
      </c>
      <c r="D235" s="28" t="s">
        <v>209</v>
      </c>
      <c r="E235" s="27" t="s">
        <v>385</v>
      </c>
      <c r="F235" s="29" t="s">
        <v>69</v>
      </c>
      <c r="G235" s="262">
        <v>1138</v>
      </c>
      <c r="H235" s="264"/>
      <c r="I235" s="31" t="s">
        <v>71</v>
      </c>
      <c r="J235" s="30" t="s">
        <v>386</v>
      </c>
      <c r="K235" s="32" t="s">
        <v>387</v>
      </c>
      <c r="L235" s="21" t="s">
        <v>1</v>
      </c>
      <c r="M235" s="9"/>
      <c r="N235" s="33">
        <f t="shared" si="2"/>
        <v>0</v>
      </c>
      <c r="P235" s="9" t="s">
        <v>591</v>
      </c>
      <c r="Q235" s="9" t="str">
        <f t="shared" si="3"/>
        <v>VIGAS</v>
      </c>
    </row>
    <row r="236" spans="1:17" ht="17.25" hidden="1" thickBot="1">
      <c r="A236" s="330"/>
      <c r="B236" s="26" t="s">
        <v>102</v>
      </c>
      <c r="C236" s="27" t="s">
        <v>69</v>
      </c>
      <c r="D236" s="28" t="s">
        <v>388</v>
      </c>
      <c r="E236" s="27" t="s">
        <v>389</v>
      </c>
      <c r="F236" s="29" t="s">
        <v>69</v>
      </c>
      <c r="G236" s="262">
        <v>1205</v>
      </c>
      <c r="H236" s="264"/>
      <c r="I236" s="31" t="s">
        <v>71</v>
      </c>
      <c r="J236" s="30" t="s">
        <v>390</v>
      </c>
      <c r="K236" s="32" t="s">
        <v>280</v>
      </c>
      <c r="L236" s="21" t="s">
        <v>1</v>
      </c>
      <c r="M236" s="9"/>
      <c r="N236" s="33">
        <f t="shared" si="2"/>
        <v>0</v>
      </c>
      <c r="P236" s="9" t="s">
        <v>591</v>
      </c>
      <c r="Q236" s="9" t="str">
        <f t="shared" si="3"/>
        <v>VMOAS</v>
      </c>
    </row>
    <row r="237" spans="1:17" ht="17.25" hidden="1" thickBot="1">
      <c r="A237" s="330"/>
      <c r="B237" s="26" t="s">
        <v>102</v>
      </c>
      <c r="C237" s="27" t="s">
        <v>69</v>
      </c>
      <c r="D237" s="28" t="s">
        <v>391</v>
      </c>
      <c r="E237" s="27" t="s">
        <v>392</v>
      </c>
      <c r="F237" s="29" t="s">
        <v>69</v>
      </c>
      <c r="G237" s="262">
        <v>1121</v>
      </c>
      <c r="H237" s="264"/>
      <c r="I237" s="31" t="s">
        <v>71</v>
      </c>
      <c r="J237" s="30" t="s">
        <v>393</v>
      </c>
      <c r="K237" s="32" t="s">
        <v>394</v>
      </c>
      <c r="L237" s="21" t="s">
        <v>1</v>
      </c>
      <c r="M237" s="9"/>
      <c r="N237" s="33">
        <f t="shared" si="2"/>
        <v>0</v>
      </c>
      <c r="P237" s="9" t="s">
        <v>591</v>
      </c>
      <c r="Q237" s="9" t="str">
        <f t="shared" si="3"/>
        <v>VITAS</v>
      </c>
    </row>
    <row r="238" spans="1:17" ht="17.25" hidden="1" thickBot="1">
      <c r="A238" s="330"/>
      <c r="B238" s="26" t="s">
        <v>102</v>
      </c>
      <c r="C238" s="27" t="s">
        <v>69</v>
      </c>
      <c r="D238" s="28" t="s">
        <v>937</v>
      </c>
      <c r="E238" s="27" t="s">
        <v>938</v>
      </c>
      <c r="F238" s="29" t="s">
        <v>69</v>
      </c>
      <c r="G238" s="262">
        <v>1359</v>
      </c>
      <c r="H238" s="261"/>
      <c r="I238" s="31" t="s">
        <v>71</v>
      </c>
      <c r="J238" s="30" t="s">
        <v>939</v>
      </c>
      <c r="K238" s="32" t="s">
        <v>940</v>
      </c>
      <c r="L238" s="21" t="s">
        <v>1</v>
      </c>
      <c r="M238" s="9"/>
      <c r="N238" s="33">
        <f t="shared" si="2"/>
        <v>0</v>
      </c>
      <c r="P238" s="9"/>
      <c r="Q238" s="9" t="str">
        <f t="shared" si="3"/>
        <v>VOUAS</v>
      </c>
    </row>
    <row r="239" spans="1:17" ht="17.25" hidden="1" thickBot="1">
      <c r="A239" s="330"/>
      <c r="B239" s="26" t="s">
        <v>102</v>
      </c>
      <c r="C239" s="27" t="s">
        <v>69</v>
      </c>
      <c r="D239" s="28" t="s">
        <v>395</v>
      </c>
      <c r="E239" s="27" t="s">
        <v>396</v>
      </c>
      <c r="F239" s="29" t="s">
        <v>69</v>
      </c>
      <c r="G239" s="262">
        <v>1345</v>
      </c>
      <c r="H239" s="264"/>
      <c r="I239" s="31" t="s">
        <v>71</v>
      </c>
      <c r="J239" s="30" t="s">
        <v>397</v>
      </c>
      <c r="K239" s="32" t="s">
        <v>398</v>
      </c>
      <c r="L239" s="21" t="s">
        <v>1</v>
      </c>
      <c r="M239" s="9"/>
      <c r="N239" s="33">
        <f t="shared" si="2"/>
        <v>0</v>
      </c>
      <c r="P239" s="9" t="s">
        <v>591</v>
      </c>
      <c r="Q239" s="9" t="str">
        <f t="shared" si="3"/>
        <v>WLBAS3</v>
      </c>
    </row>
    <row r="240" spans="1:17" ht="17.25" hidden="1" thickBot="1">
      <c r="A240" s="330"/>
      <c r="B240" s="26" t="s">
        <v>102</v>
      </c>
      <c r="C240" s="27" t="s">
        <v>69</v>
      </c>
      <c r="D240" s="28" t="s">
        <v>399</v>
      </c>
      <c r="E240" s="27" t="s">
        <v>400</v>
      </c>
      <c r="F240" s="29" t="s">
        <v>69</v>
      </c>
      <c r="G240" s="262">
        <v>1342</v>
      </c>
      <c r="H240" s="264"/>
      <c r="I240" s="31" t="s">
        <v>71</v>
      </c>
      <c r="J240" s="30" t="s">
        <v>401</v>
      </c>
      <c r="K240" s="32" t="s">
        <v>398</v>
      </c>
      <c r="L240" s="21" t="s">
        <v>1</v>
      </c>
      <c r="M240" s="9"/>
      <c r="N240" s="33">
        <f t="shared" si="2"/>
        <v>0</v>
      </c>
      <c r="P240" s="9" t="s">
        <v>591</v>
      </c>
      <c r="Q240" s="9" t="str">
        <f t="shared" si="3"/>
        <v>WLBAS1</v>
      </c>
    </row>
    <row r="241" spans="1:17" ht="17.25" hidden="1" thickBot="1">
      <c r="A241" s="330"/>
      <c r="B241" s="26" t="s">
        <v>102</v>
      </c>
      <c r="C241" s="27" t="s">
        <v>69</v>
      </c>
      <c r="D241" s="28" t="s">
        <v>402</v>
      </c>
      <c r="E241" s="27" t="s">
        <v>403</v>
      </c>
      <c r="F241" s="29" t="s">
        <v>69</v>
      </c>
      <c r="G241" s="262">
        <v>1344</v>
      </c>
      <c r="H241" s="264"/>
      <c r="I241" s="31" t="s">
        <v>71</v>
      </c>
      <c r="J241" s="30" t="s">
        <v>404</v>
      </c>
      <c r="K241" s="32" t="s">
        <v>398</v>
      </c>
      <c r="L241" s="21" t="s">
        <v>1</v>
      </c>
      <c r="M241" s="9"/>
      <c r="N241" s="33">
        <f t="shared" si="2"/>
        <v>0</v>
      </c>
      <c r="P241" s="9" t="s">
        <v>591</v>
      </c>
      <c r="Q241" s="9" t="str">
        <f t="shared" si="3"/>
        <v>WLBAS5</v>
      </c>
    </row>
    <row r="242" spans="1:17" ht="17.25" hidden="1" thickBot="1">
      <c r="A242" s="330"/>
      <c r="B242" s="26" t="s">
        <v>102</v>
      </c>
      <c r="C242" s="27" t="s">
        <v>69</v>
      </c>
      <c r="D242" s="28" t="s">
        <v>405</v>
      </c>
      <c r="E242" s="27" t="s">
        <v>406</v>
      </c>
      <c r="F242" s="29" t="s">
        <v>69</v>
      </c>
      <c r="G242" s="262">
        <v>1346</v>
      </c>
      <c r="H242" s="264"/>
      <c r="I242" s="31" t="s">
        <v>71</v>
      </c>
      <c r="J242" s="30" t="s">
        <v>407</v>
      </c>
      <c r="K242" s="32" t="s">
        <v>398</v>
      </c>
      <c r="L242" s="21" t="s">
        <v>1</v>
      </c>
      <c r="M242" s="9"/>
      <c r="N242" s="33">
        <f t="shared" si="2"/>
        <v>0</v>
      </c>
      <c r="P242" s="9" t="s">
        <v>591</v>
      </c>
      <c r="Q242" s="9" t="str">
        <f t="shared" si="3"/>
        <v>WLBAS4</v>
      </c>
    </row>
    <row r="243" spans="1:17" ht="17.25" hidden="1" thickBot="1">
      <c r="A243" s="330"/>
      <c r="B243" s="26" t="s">
        <v>102</v>
      </c>
      <c r="C243" s="27" t="s">
        <v>69</v>
      </c>
      <c r="D243" s="28" t="s">
        <v>408</v>
      </c>
      <c r="E243" s="27" t="s">
        <v>409</v>
      </c>
      <c r="F243" s="29" t="s">
        <v>69</v>
      </c>
      <c r="G243" s="262">
        <v>1343</v>
      </c>
      <c r="H243" s="264"/>
      <c r="I243" s="31" t="s">
        <v>71</v>
      </c>
      <c r="J243" s="30" t="s">
        <v>410</v>
      </c>
      <c r="K243" s="32" t="s">
        <v>398</v>
      </c>
      <c r="L243" s="21" t="s">
        <v>1</v>
      </c>
      <c r="M243" s="9"/>
      <c r="N243" s="33">
        <f t="shared" si="2"/>
        <v>0</v>
      </c>
      <c r="P243" s="9" t="s">
        <v>591</v>
      </c>
      <c r="Q243" s="9" t="str">
        <f t="shared" si="3"/>
        <v>WLBAS2</v>
      </c>
    </row>
    <row r="244" spans="1:17" ht="17.25" hidden="1" thickBot="1">
      <c r="A244" s="330"/>
      <c r="B244" s="26" t="s">
        <v>102</v>
      </c>
      <c r="C244" s="27" t="s">
        <v>69</v>
      </c>
      <c r="D244" s="28" t="s">
        <v>879</v>
      </c>
      <c r="E244" s="27" t="s">
        <v>877</v>
      </c>
      <c r="F244" s="29" t="s">
        <v>69</v>
      </c>
      <c r="G244" s="262">
        <v>2114</v>
      </c>
      <c r="H244" s="264"/>
      <c r="I244" s="31" t="s">
        <v>71</v>
      </c>
      <c r="J244" s="30" t="s">
        <v>878</v>
      </c>
      <c r="K244" s="32" t="s">
        <v>398</v>
      </c>
      <c r="L244" s="21" t="s">
        <v>1</v>
      </c>
      <c r="M244" s="9"/>
      <c r="N244" s="33">
        <f t="shared" si="2"/>
        <v>0</v>
      </c>
      <c r="P244" s="9" t="s">
        <v>591</v>
      </c>
      <c r="Q244" s="9" t="str">
        <f t="shared" si="3"/>
        <v>WLBAS6</v>
      </c>
    </row>
    <row r="245" spans="1:17" s="34" customFormat="1" ht="15.75" hidden="1" thickBot="1">
      <c r="A245" s="330"/>
      <c r="B245" s="26" t="s">
        <v>673</v>
      </c>
      <c r="C245" s="27">
        <v>168355654</v>
      </c>
      <c r="D245" s="28" t="s">
        <v>411</v>
      </c>
      <c r="E245" s="27">
        <v>168355654</v>
      </c>
      <c r="F245" s="29" t="s">
        <v>217</v>
      </c>
      <c r="G245" s="260">
        <v>1397</v>
      </c>
      <c r="H245" s="261" t="s">
        <v>69</v>
      </c>
      <c r="I245" s="31" t="s">
        <v>218</v>
      </c>
      <c r="J245" s="30" t="s">
        <v>412</v>
      </c>
      <c r="K245" s="32" t="s">
        <v>69</v>
      </c>
      <c r="L245" s="12" t="s">
        <v>1</v>
      </c>
      <c r="M245" s="9"/>
      <c r="N245" s="33">
        <f t="shared" si="2"/>
        <v>0</v>
      </c>
      <c r="P245" s="9" t="s">
        <v>591</v>
      </c>
      <c r="Q245" s="9" t="str">
        <f t="shared" si="3"/>
        <v>CLE</v>
      </c>
    </row>
    <row r="246" spans="1:17" s="34" customFormat="1" ht="15.75" hidden="1" thickBot="1">
      <c r="A246" s="330"/>
      <c r="B246" s="26" t="s">
        <v>673</v>
      </c>
      <c r="C246" s="27">
        <v>117197817</v>
      </c>
      <c r="D246" s="28" t="s">
        <v>954</v>
      </c>
      <c r="E246" s="27">
        <v>117197817</v>
      </c>
      <c r="F246" s="29" t="s">
        <v>217</v>
      </c>
      <c r="G246" s="260">
        <v>2272</v>
      </c>
      <c r="H246" s="267"/>
      <c r="I246" s="31" t="s">
        <v>218</v>
      </c>
      <c r="J246" s="30" t="s">
        <v>956</v>
      </c>
      <c r="K246" s="32" t="s">
        <v>958</v>
      </c>
      <c r="L246" s="12" t="s">
        <v>1</v>
      </c>
      <c r="M246" s="9"/>
      <c r="N246" s="33"/>
      <c r="P246" s="9"/>
      <c r="Q246" s="9" t="str">
        <f t="shared" si="3"/>
        <v>HIP</v>
      </c>
    </row>
    <row r="247" spans="1:17" s="34" customFormat="1" ht="15.75" hidden="1" thickBot="1">
      <c r="A247" s="330"/>
      <c r="B247" s="26" t="s">
        <v>673</v>
      </c>
      <c r="C247" s="27">
        <v>117197821</v>
      </c>
      <c r="D247" s="28" t="s">
        <v>955</v>
      </c>
      <c r="E247" s="27">
        <v>117197821</v>
      </c>
      <c r="F247" s="29" t="s">
        <v>217</v>
      </c>
      <c r="G247" s="260">
        <v>2273</v>
      </c>
      <c r="H247" s="267"/>
      <c r="I247" s="31" t="s">
        <v>218</v>
      </c>
      <c r="J247" s="30" t="s">
        <v>957</v>
      </c>
      <c r="K247" s="32" t="s">
        <v>958</v>
      </c>
      <c r="L247" s="12" t="s">
        <v>1</v>
      </c>
      <c r="M247" s="9"/>
      <c r="N247" s="33"/>
      <c r="P247" s="9"/>
      <c r="Q247" s="9" t="str">
        <f t="shared" si="3"/>
        <v>HI2</v>
      </c>
    </row>
    <row r="248" spans="1:17" s="34" customFormat="1" ht="15.75" hidden="1" thickBot="1">
      <c r="A248" s="330"/>
      <c r="B248" s="26" t="s">
        <v>673</v>
      </c>
      <c r="C248" s="27">
        <v>812750889</v>
      </c>
      <c r="D248" s="28" t="s">
        <v>721</v>
      </c>
      <c r="E248" s="27">
        <v>812750889</v>
      </c>
      <c r="F248" s="29" t="s">
        <v>217</v>
      </c>
      <c r="G248" s="260">
        <v>1787</v>
      </c>
      <c r="H248" s="261" t="s">
        <v>69</v>
      </c>
      <c r="I248" s="31" t="s">
        <v>218</v>
      </c>
      <c r="J248" s="30" t="s">
        <v>722</v>
      </c>
      <c r="K248" s="32" t="s">
        <v>69</v>
      </c>
      <c r="L248" s="12" t="s">
        <v>1</v>
      </c>
      <c r="M248" s="9"/>
      <c r="N248" s="33">
        <f t="shared" si="2"/>
        <v>0</v>
      </c>
      <c r="P248" s="9" t="s">
        <v>591</v>
      </c>
      <c r="Q248" s="9" t="str">
        <f t="shared" si="3"/>
        <v>HJZ</v>
      </c>
    </row>
    <row r="249" spans="1:17" s="34" customFormat="1" ht="15.75" hidden="1" thickBot="1">
      <c r="A249" s="330"/>
      <c r="B249" s="26" t="s">
        <v>673</v>
      </c>
      <c r="C249" s="27">
        <v>966268034</v>
      </c>
      <c r="D249" s="28" t="s">
        <v>742</v>
      </c>
      <c r="E249" s="27">
        <v>966268034</v>
      </c>
      <c r="F249" s="29" t="s">
        <v>217</v>
      </c>
      <c r="G249" s="260">
        <v>1613</v>
      </c>
      <c r="H249" s="261" t="s">
        <v>69</v>
      </c>
      <c r="I249" s="31" t="s">
        <v>218</v>
      </c>
      <c r="J249" s="30" t="s">
        <v>413</v>
      </c>
      <c r="K249" s="32" t="s">
        <v>69</v>
      </c>
      <c r="L249" s="12" t="s">
        <v>1</v>
      </c>
      <c r="M249" s="9"/>
      <c r="N249" s="33">
        <f t="shared" si="2"/>
        <v>0</v>
      </c>
      <c r="P249" s="9" t="s">
        <v>591</v>
      </c>
      <c r="Q249" s="9" t="str">
        <f t="shared" si="3"/>
        <v>MSM</v>
      </c>
    </row>
    <row r="250" spans="1:17" s="34" customFormat="1" ht="15.75" hidden="1" thickBot="1">
      <c r="A250" s="330"/>
      <c r="B250" s="26" t="s">
        <v>673</v>
      </c>
      <c r="C250" s="27">
        <v>815374574</v>
      </c>
      <c r="D250" s="28" t="s">
        <v>414</v>
      </c>
      <c r="E250" s="27">
        <v>815374574</v>
      </c>
      <c r="F250" s="29" t="s">
        <v>217</v>
      </c>
      <c r="G250" s="260">
        <v>1427</v>
      </c>
      <c r="H250" s="261" t="s">
        <v>69</v>
      </c>
      <c r="I250" s="31" t="s">
        <v>218</v>
      </c>
      <c r="J250" s="30" t="s">
        <v>789</v>
      </c>
      <c r="K250" s="32" t="s">
        <v>69</v>
      </c>
      <c r="L250" s="12" t="s">
        <v>1</v>
      </c>
      <c r="M250" s="9"/>
      <c r="N250" s="33">
        <f t="shared" si="2"/>
        <v>0</v>
      </c>
      <c r="P250" s="9" t="s">
        <v>591</v>
      </c>
      <c r="Q250" s="9" t="str">
        <f t="shared" si="3"/>
        <v>PUE</v>
      </c>
    </row>
    <row r="251" spans="1:17" s="34" customFormat="1" ht="15.75" hidden="1" thickBot="1">
      <c r="A251" s="330"/>
      <c r="B251" s="26" t="s">
        <v>673</v>
      </c>
      <c r="C251" s="27">
        <v>813120821</v>
      </c>
      <c r="D251" s="28" t="s">
        <v>416</v>
      </c>
      <c r="E251" s="27">
        <v>813120821</v>
      </c>
      <c r="F251" s="29" t="s">
        <v>217</v>
      </c>
      <c r="G251" s="260">
        <v>1464</v>
      </c>
      <c r="H251" s="268" t="s">
        <v>69</v>
      </c>
      <c r="I251" s="31" t="s">
        <v>218</v>
      </c>
      <c r="J251" s="30" t="s">
        <v>417</v>
      </c>
      <c r="K251" s="32" t="s">
        <v>69</v>
      </c>
      <c r="L251" s="12" t="s">
        <v>1</v>
      </c>
      <c r="M251" s="9"/>
      <c r="N251" s="33">
        <f t="shared" si="2"/>
        <v>0</v>
      </c>
      <c r="P251" s="9" t="s">
        <v>591</v>
      </c>
      <c r="Q251" s="9" t="str">
        <f t="shared" si="3"/>
        <v>SLP</v>
      </c>
    </row>
    <row r="252" spans="1:17" s="34" customFormat="1" ht="15.75" hidden="1" thickBot="1">
      <c r="A252" s="330"/>
      <c r="B252" s="26" t="s">
        <v>673</v>
      </c>
      <c r="C252" s="27" t="s">
        <v>418</v>
      </c>
      <c r="D252" s="28" t="s">
        <v>419</v>
      </c>
      <c r="E252" s="27" t="s">
        <v>420</v>
      </c>
      <c r="F252" s="29" t="s">
        <v>568</v>
      </c>
      <c r="G252" s="260">
        <v>1548</v>
      </c>
      <c r="H252" s="268" t="s">
        <v>69</v>
      </c>
      <c r="I252" s="31" t="s">
        <v>218</v>
      </c>
      <c r="J252" s="30" t="s">
        <v>421</v>
      </c>
      <c r="K252" s="32" t="s">
        <v>69</v>
      </c>
      <c r="L252" s="12" t="s">
        <v>1</v>
      </c>
      <c r="M252" s="9"/>
      <c r="N252" s="33">
        <f t="shared" si="2"/>
        <v>0</v>
      </c>
      <c r="P252" s="9" t="s">
        <v>591</v>
      </c>
      <c r="Q252" s="9" t="str">
        <f t="shared" si="3"/>
        <v>SLM</v>
      </c>
    </row>
    <row r="253" spans="1:17" s="34" customFormat="1" ht="15.75" hidden="1" thickBot="1">
      <c r="A253" s="330"/>
      <c r="B253" s="26" t="s">
        <v>673</v>
      </c>
      <c r="C253" s="211" t="s">
        <v>745</v>
      </c>
      <c r="D253" s="28" t="s">
        <v>744</v>
      </c>
      <c r="E253" s="211" t="s">
        <v>745</v>
      </c>
      <c r="F253" s="29" t="s">
        <v>217</v>
      </c>
      <c r="G253" s="260">
        <v>1837</v>
      </c>
      <c r="H253" s="261"/>
      <c r="I253" s="31" t="s">
        <v>218</v>
      </c>
      <c r="J253" s="30" t="s">
        <v>746</v>
      </c>
      <c r="K253" s="32" t="s">
        <v>69</v>
      </c>
      <c r="L253" s="12" t="s">
        <v>1</v>
      </c>
      <c r="M253" s="9"/>
      <c r="N253" s="33">
        <f>IF(L253="No",0,1)</f>
        <v>0</v>
      </c>
      <c r="P253" s="9" t="s">
        <v>591</v>
      </c>
      <c r="Q253" s="9" t="str">
        <f>J253</f>
        <v>SMV</v>
      </c>
    </row>
    <row r="254" spans="1:17" s="34" customFormat="1" ht="15.75" hidden="1" thickBot="1">
      <c r="A254" s="330"/>
      <c r="B254" s="26" t="s">
        <v>673</v>
      </c>
      <c r="C254" s="27">
        <v>557486904</v>
      </c>
      <c r="D254" s="28" t="s">
        <v>422</v>
      </c>
      <c r="E254" s="27">
        <v>557486904</v>
      </c>
      <c r="F254" s="29" t="s">
        <v>217</v>
      </c>
      <c r="G254" s="260">
        <v>1401</v>
      </c>
      <c r="H254" s="261" t="s">
        <v>69</v>
      </c>
      <c r="I254" s="31" t="s">
        <v>218</v>
      </c>
      <c r="J254" s="30" t="s">
        <v>423</v>
      </c>
      <c r="K254" s="32" t="s">
        <v>69</v>
      </c>
      <c r="L254" s="12" t="s">
        <v>1</v>
      </c>
      <c r="M254" s="9"/>
      <c r="N254" s="33">
        <f t="shared" si="2"/>
        <v>0</v>
      </c>
      <c r="P254" s="9" t="s">
        <v>591</v>
      </c>
      <c r="Q254" s="9" t="str">
        <f t="shared" si="3"/>
        <v>SHE</v>
      </c>
    </row>
    <row r="255" spans="1:17" s="34" customFormat="1" ht="15.75" hidden="1" thickBot="1">
      <c r="A255" s="330"/>
      <c r="B255" s="26" t="s">
        <v>673</v>
      </c>
      <c r="C255" s="27">
        <v>116839535</v>
      </c>
      <c r="D255" s="28" t="s">
        <v>909</v>
      </c>
      <c r="E255" s="27">
        <v>116839535</v>
      </c>
      <c r="F255" s="29" t="s">
        <v>217</v>
      </c>
      <c r="G255" s="260">
        <v>2231</v>
      </c>
      <c r="H255" s="261" t="s">
        <v>69</v>
      </c>
      <c r="I255" s="31" t="s">
        <v>218</v>
      </c>
      <c r="J255" s="30" t="s">
        <v>910</v>
      </c>
      <c r="K255" s="32" t="s">
        <v>69</v>
      </c>
      <c r="L255" s="12" t="s">
        <v>1</v>
      </c>
      <c r="M255" s="9"/>
      <c r="N255" s="33">
        <f>IF(L255="No",0,1)</f>
        <v>0</v>
      </c>
      <c r="P255" s="9" t="s">
        <v>591</v>
      </c>
      <c r="Q255" s="9" t="str">
        <f>J255</f>
        <v>CHS</v>
      </c>
    </row>
    <row r="256" spans="1:17" s="34" customFormat="1" ht="15.75" hidden="1" thickBot="1">
      <c r="A256" s="330"/>
      <c r="B256" s="26" t="s">
        <v>673</v>
      </c>
      <c r="C256" s="27" t="s">
        <v>424</v>
      </c>
      <c r="D256" s="28" t="s">
        <v>425</v>
      </c>
      <c r="E256" s="27" t="s">
        <v>424</v>
      </c>
      <c r="F256" s="29" t="s">
        <v>217</v>
      </c>
      <c r="G256" s="260">
        <v>1760</v>
      </c>
      <c r="H256" s="267" t="s">
        <v>69</v>
      </c>
      <c r="I256" s="31" t="s">
        <v>218</v>
      </c>
      <c r="J256" s="30" t="s">
        <v>426</v>
      </c>
      <c r="K256" s="32" t="s">
        <v>69</v>
      </c>
      <c r="L256" s="12" t="s">
        <v>1</v>
      </c>
      <c r="M256" s="9"/>
      <c r="N256" s="33">
        <f t="shared" si="2"/>
        <v>0</v>
      </c>
      <c r="P256" s="9" t="s">
        <v>591</v>
      </c>
      <c r="Q256" s="9" t="str">
        <f t="shared" si="3"/>
        <v>WTZ</v>
      </c>
    </row>
    <row r="257" spans="1:17" ht="17.25" thickBot="1">
      <c r="A257" s="330"/>
      <c r="B257" s="212" t="str">
        <f>IF($E$49="North America","North America",IF($E$49="Europe","Europe",IF($E$49="Africa","Africa",IF($E$49="Asia","Asia",IF($E$49="South America","South America","-")))))</f>
        <v>-</v>
      </c>
      <c r="C257" s="213" t="s">
        <v>427</v>
      </c>
      <c r="D257" s="214"/>
      <c r="E257" s="215"/>
      <c r="F257" s="216"/>
      <c r="G257" s="270"/>
      <c r="H257" s="266"/>
      <c r="I257" s="215"/>
      <c r="J257" s="217"/>
      <c r="K257" s="217"/>
      <c r="L257" s="18"/>
      <c r="M257" s="9"/>
      <c r="N257" s="33"/>
      <c r="P257" s="9" t="s">
        <v>591</v>
      </c>
      <c r="Q257" s="9">
        <f t="shared" si="3"/>
        <v>0</v>
      </c>
    </row>
    <row r="258" spans="1:17" s="34" customFormat="1" ht="15.75" hidden="1" thickBot="1">
      <c r="A258" s="330"/>
      <c r="B258" s="26" t="s">
        <v>68</v>
      </c>
      <c r="C258" s="27" t="s">
        <v>69</v>
      </c>
      <c r="D258" s="28" t="s">
        <v>765</v>
      </c>
      <c r="E258" s="27" t="s">
        <v>766</v>
      </c>
      <c r="F258" s="29" t="s">
        <v>69</v>
      </c>
      <c r="G258" s="262">
        <v>1478</v>
      </c>
      <c r="H258" s="261"/>
      <c r="I258" s="31" t="s">
        <v>71</v>
      </c>
      <c r="J258" s="30" t="s">
        <v>767</v>
      </c>
      <c r="K258" s="32" t="s">
        <v>768</v>
      </c>
      <c r="L258" s="12" t="s">
        <v>1</v>
      </c>
      <c r="M258" s="9"/>
      <c r="N258" s="33">
        <f t="shared" si="2"/>
        <v>0</v>
      </c>
      <c r="P258" s="9" t="s">
        <v>591</v>
      </c>
      <c r="Q258" s="9" t="str">
        <f t="shared" si="3"/>
        <v>PRYIS</v>
      </c>
    </row>
    <row r="259" spans="1:17" s="34" customFormat="1" ht="15.75" hidden="1" thickBot="1">
      <c r="A259" s="330"/>
      <c r="B259" s="26" t="s">
        <v>68</v>
      </c>
      <c r="C259" s="27" t="s">
        <v>69</v>
      </c>
      <c r="D259" s="28" t="s">
        <v>826</v>
      </c>
      <c r="E259" s="27" t="s">
        <v>827</v>
      </c>
      <c r="F259" s="29" t="s">
        <v>69</v>
      </c>
      <c r="G259" s="262">
        <v>1421</v>
      </c>
      <c r="H259" s="261"/>
      <c r="I259" s="31" t="s">
        <v>71</v>
      </c>
      <c r="J259" s="30" t="s">
        <v>828</v>
      </c>
      <c r="K259" s="32" t="s">
        <v>829</v>
      </c>
      <c r="L259" s="12" t="s">
        <v>1</v>
      </c>
      <c r="M259" s="9"/>
      <c r="N259" s="33">
        <f t="shared" si="2"/>
        <v>0</v>
      </c>
      <c r="P259" s="9" t="s">
        <v>591</v>
      </c>
      <c r="Q259" s="9" t="str">
        <f t="shared" si="3"/>
        <v>UHGIS</v>
      </c>
    </row>
    <row r="260" spans="1:17" s="34" customFormat="1" ht="15.75" hidden="1" thickBot="1">
      <c r="A260" s="330"/>
      <c r="B260" s="26" t="s">
        <v>68</v>
      </c>
      <c r="C260" s="27" t="s">
        <v>69</v>
      </c>
      <c r="D260" s="28" t="s">
        <v>258</v>
      </c>
      <c r="E260" s="27" t="s">
        <v>903</v>
      </c>
      <c r="F260" s="29" t="s">
        <v>69</v>
      </c>
      <c r="G260" s="262">
        <v>2103</v>
      </c>
      <c r="H260" s="263"/>
      <c r="I260" s="31" t="s">
        <v>71</v>
      </c>
      <c r="J260" s="30" t="s">
        <v>904</v>
      </c>
      <c r="K260" s="32" t="s">
        <v>905</v>
      </c>
      <c r="L260" s="12" t="s">
        <v>1</v>
      </c>
      <c r="M260" s="9"/>
      <c r="N260" s="33">
        <f t="shared" si="2"/>
        <v>0</v>
      </c>
      <c r="P260" s="9" t="s">
        <v>591</v>
      </c>
      <c r="Q260" s="9" t="str">
        <f t="shared" si="3"/>
        <v>KNRIS</v>
      </c>
    </row>
    <row r="261" spans="1:17" s="34" customFormat="1" ht="15.75" hidden="1" thickBot="1">
      <c r="A261" s="330"/>
      <c r="B261" s="26" t="s">
        <v>77</v>
      </c>
      <c r="C261" s="27" t="s">
        <v>69</v>
      </c>
      <c r="D261" s="28" t="s">
        <v>912</v>
      </c>
      <c r="E261" s="27" t="s">
        <v>914</v>
      </c>
      <c r="F261" s="29" t="s">
        <v>69</v>
      </c>
      <c r="G261" s="262">
        <v>2179</v>
      </c>
      <c r="H261" s="263"/>
      <c r="I261" s="31" t="s">
        <v>71</v>
      </c>
      <c r="J261" s="30" t="s">
        <v>913</v>
      </c>
      <c r="K261" s="32" t="s">
        <v>804</v>
      </c>
      <c r="L261" s="12" t="s">
        <v>1</v>
      </c>
      <c r="M261" s="9"/>
      <c r="N261" s="33"/>
      <c r="P261" s="9"/>
      <c r="Q261" s="9" t="str">
        <f t="shared" si="3"/>
        <v>AMMIS</v>
      </c>
    </row>
    <row r="262" spans="1:17" s="34" customFormat="1" ht="15.75" hidden="1" thickBot="1">
      <c r="A262" s="330"/>
      <c r="B262" s="26" t="s">
        <v>77</v>
      </c>
      <c r="C262" s="27" t="s">
        <v>69</v>
      </c>
      <c r="D262" s="28" t="s">
        <v>802</v>
      </c>
      <c r="E262" s="27" t="s">
        <v>803</v>
      </c>
      <c r="F262" s="29" t="s">
        <v>69</v>
      </c>
      <c r="G262" s="262">
        <v>1644</v>
      </c>
      <c r="H262" s="261"/>
      <c r="I262" s="31" t="s">
        <v>71</v>
      </c>
      <c r="J262" s="30" t="s">
        <v>805</v>
      </c>
      <c r="K262" s="32" t="s">
        <v>804</v>
      </c>
      <c r="L262" s="12" t="s">
        <v>1</v>
      </c>
      <c r="M262" s="9"/>
      <c r="N262" s="33">
        <f t="shared" si="2"/>
        <v>0</v>
      </c>
      <c r="P262" s="9" t="s">
        <v>591</v>
      </c>
      <c r="Q262" s="9" t="str">
        <f t="shared" si="3"/>
        <v>CHUIS</v>
      </c>
    </row>
    <row r="263" spans="1:17" s="34" customFormat="1" ht="15.75" hidden="1" thickBot="1">
      <c r="A263" s="330"/>
      <c r="B263" s="26" t="s">
        <v>77</v>
      </c>
      <c r="C263" s="27" t="s">
        <v>69</v>
      </c>
      <c r="D263" s="28" t="s">
        <v>808</v>
      </c>
      <c r="E263" s="27" t="s">
        <v>806</v>
      </c>
      <c r="F263" s="29" t="s">
        <v>69</v>
      </c>
      <c r="G263" s="262">
        <v>9644</v>
      </c>
      <c r="H263" s="261"/>
      <c r="I263" s="31" t="s">
        <v>71</v>
      </c>
      <c r="J263" s="30" t="s">
        <v>807</v>
      </c>
      <c r="K263" s="32" t="s">
        <v>804</v>
      </c>
      <c r="L263" s="12" t="s">
        <v>1</v>
      </c>
      <c r="M263" s="9"/>
      <c r="N263" s="33">
        <f t="shared" si="2"/>
        <v>0</v>
      </c>
      <c r="P263" s="9" t="s">
        <v>591</v>
      </c>
      <c r="Q263" s="9" t="str">
        <f t="shared" si="3"/>
        <v>CNTIS</v>
      </c>
    </row>
    <row r="264" spans="1:17" s="34" customFormat="1" ht="15.75" hidden="1" thickBot="1">
      <c r="A264" s="330"/>
      <c r="B264" s="26" t="s">
        <v>77</v>
      </c>
      <c r="C264" s="27" t="s">
        <v>69</v>
      </c>
      <c r="D264" s="28" t="s">
        <v>428</v>
      </c>
      <c r="E264" s="27" t="s">
        <v>429</v>
      </c>
      <c r="F264" s="29" t="s">
        <v>69</v>
      </c>
      <c r="G264" s="262">
        <v>1439</v>
      </c>
      <c r="H264" s="261"/>
      <c r="I264" s="31" t="s">
        <v>71</v>
      </c>
      <c r="J264" s="30" t="s">
        <v>430</v>
      </c>
      <c r="K264" s="32" t="s">
        <v>431</v>
      </c>
      <c r="L264" s="12" t="s">
        <v>1</v>
      </c>
      <c r="M264" s="9"/>
      <c r="N264" s="33">
        <f t="shared" si="2"/>
        <v>0</v>
      </c>
      <c r="P264" s="9" t="s">
        <v>591</v>
      </c>
      <c r="Q264" s="9" t="str">
        <f t="shared" si="3"/>
        <v>MASIS</v>
      </c>
    </row>
    <row r="265" spans="1:24" s="34" customFormat="1" ht="15.75" hidden="1" thickBot="1">
      <c r="A265" s="330"/>
      <c r="B265" s="26" t="s">
        <v>77</v>
      </c>
      <c r="C265" s="27" t="s">
        <v>69</v>
      </c>
      <c r="D265" s="28" t="s">
        <v>435</v>
      </c>
      <c r="E265" s="27" t="s">
        <v>436</v>
      </c>
      <c r="F265" s="29" t="s">
        <v>69</v>
      </c>
      <c r="G265" s="262">
        <v>1616</v>
      </c>
      <c r="H265" s="261"/>
      <c r="I265" s="31" t="s">
        <v>71</v>
      </c>
      <c r="J265" s="30" t="s">
        <v>437</v>
      </c>
      <c r="K265" s="32" t="s">
        <v>438</v>
      </c>
      <c r="L265" s="12" t="s">
        <v>1</v>
      </c>
      <c r="M265" s="9"/>
      <c r="N265" s="33">
        <f aca="true" t="shared" si="4" ref="N265:N270">IF(L265="No",0,1)</f>
        <v>0</v>
      </c>
      <c r="O265" s="9"/>
      <c r="P265" s="9" t="s">
        <v>591</v>
      </c>
      <c r="Q265" s="9" t="str">
        <f t="shared" si="3"/>
        <v>PDGIS</v>
      </c>
      <c r="R265" s="9"/>
      <c r="S265" s="9"/>
      <c r="T265" s="9"/>
      <c r="U265" s="9"/>
      <c r="V265" s="9"/>
      <c r="W265" s="9"/>
      <c r="X265" s="9"/>
    </row>
    <row r="266" spans="1:24" s="34" customFormat="1" ht="15.75" hidden="1" thickBot="1">
      <c r="A266" s="330"/>
      <c r="B266" s="26" t="s">
        <v>77</v>
      </c>
      <c r="C266" s="27" t="s">
        <v>69</v>
      </c>
      <c r="D266" s="28" t="s">
        <v>872</v>
      </c>
      <c r="E266" s="27" t="s">
        <v>861</v>
      </c>
      <c r="F266" s="29" t="s">
        <v>69</v>
      </c>
      <c r="G266" s="262">
        <v>1572</v>
      </c>
      <c r="H266" s="261"/>
      <c r="I266" s="31" t="s">
        <v>71</v>
      </c>
      <c r="J266" s="30" t="s">
        <v>860</v>
      </c>
      <c r="K266" s="32" t="s">
        <v>804</v>
      </c>
      <c r="L266" s="12" t="s">
        <v>1</v>
      </c>
      <c r="M266" s="9"/>
      <c r="N266" s="33">
        <f t="shared" si="4"/>
        <v>0</v>
      </c>
      <c r="O266" s="9"/>
      <c r="P266" s="9" t="s">
        <v>591</v>
      </c>
      <c r="Q266" s="9" t="str">
        <f t="shared" si="3"/>
        <v>PUNIS</v>
      </c>
      <c r="R266" s="9"/>
      <c r="S266" s="9"/>
      <c r="T266" s="9"/>
      <c r="U266" s="9"/>
      <c r="V266" s="9"/>
      <c r="W266" s="9"/>
      <c r="X266" s="9"/>
    </row>
    <row r="267" spans="1:24" s="34" customFormat="1" ht="15.75" hidden="1" thickBot="1">
      <c r="A267" s="330"/>
      <c r="B267" s="26" t="s">
        <v>77</v>
      </c>
      <c r="C267" s="27" t="s">
        <v>69</v>
      </c>
      <c r="D267" s="28" t="s">
        <v>94</v>
      </c>
      <c r="E267" s="27" t="s">
        <v>436</v>
      </c>
      <c r="F267" s="29" t="s">
        <v>69</v>
      </c>
      <c r="G267" s="262">
        <v>1784</v>
      </c>
      <c r="H267" s="263"/>
      <c r="I267" s="31" t="s">
        <v>71</v>
      </c>
      <c r="J267" s="30" t="s">
        <v>437</v>
      </c>
      <c r="K267" s="32" t="s">
        <v>880</v>
      </c>
      <c r="L267" s="12" t="s">
        <v>1</v>
      </c>
      <c r="M267" s="9"/>
      <c r="N267" s="33">
        <f t="shared" si="4"/>
        <v>0</v>
      </c>
      <c r="O267" s="9"/>
      <c r="P267" s="9" t="s">
        <v>591</v>
      </c>
      <c r="Q267" s="9" t="str">
        <f t="shared" si="3"/>
        <v>PDGIS</v>
      </c>
      <c r="R267" s="9"/>
      <c r="S267" s="9"/>
      <c r="T267" s="9"/>
      <c r="U267" s="9"/>
      <c r="V267" s="9"/>
      <c r="W267" s="9"/>
      <c r="X267" s="9"/>
    </row>
    <row r="268" spans="1:24" s="34" customFormat="1" ht="15.75" hidden="1" thickBot="1">
      <c r="A268" s="330"/>
      <c r="B268" s="26" t="s">
        <v>77</v>
      </c>
      <c r="C268" s="27" t="s">
        <v>69</v>
      </c>
      <c r="D268" s="28" t="s">
        <v>94</v>
      </c>
      <c r="E268" s="27" t="s">
        <v>881</v>
      </c>
      <c r="F268" s="29" t="s">
        <v>69</v>
      </c>
      <c r="G268" s="262">
        <v>1769</v>
      </c>
      <c r="H268" s="263"/>
      <c r="I268" s="31" t="s">
        <v>71</v>
      </c>
      <c r="J268" s="30" t="s">
        <v>882</v>
      </c>
      <c r="K268" s="32" t="s">
        <v>880</v>
      </c>
      <c r="L268" s="12" t="s">
        <v>1</v>
      </c>
      <c r="M268" s="9"/>
      <c r="N268" s="33">
        <f t="shared" si="4"/>
        <v>0</v>
      </c>
      <c r="O268" s="9"/>
      <c r="P268" s="9" t="s">
        <v>591</v>
      </c>
      <c r="Q268" s="9" t="str">
        <f t="shared" si="3"/>
        <v>PDNIS</v>
      </c>
      <c r="R268" s="9"/>
      <c r="S268" s="9"/>
      <c r="T268" s="9"/>
      <c r="U268" s="9"/>
      <c r="V268" s="9"/>
      <c r="W268" s="9"/>
      <c r="X268" s="9"/>
    </row>
    <row r="269" spans="1:24" s="34" customFormat="1" ht="15.75" hidden="1" thickBot="1">
      <c r="A269" s="330"/>
      <c r="B269" s="26" t="s">
        <v>77</v>
      </c>
      <c r="C269" s="27" t="s">
        <v>69</v>
      </c>
      <c r="D269" s="28" t="s">
        <v>911</v>
      </c>
      <c r="E269" s="27" t="s">
        <v>809</v>
      </c>
      <c r="F269" s="29" t="s">
        <v>69</v>
      </c>
      <c r="G269" s="262">
        <v>1993</v>
      </c>
      <c r="H269" s="261"/>
      <c r="I269" s="31" t="s">
        <v>71</v>
      </c>
      <c r="J269" s="30" t="s">
        <v>810</v>
      </c>
      <c r="K269" s="32" t="s">
        <v>804</v>
      </c>
      <c r="L269" s="12" t="s">
        <v>1</v>
      </c>
      <c r="M269" s="9"/>
      <c r="N269" s="33">
        <f t="shared" si="4"/>
        <v>0</v>
      </c>
      <c r="O269" s="9"/>
      <c r="P269" s="9" t="s">
        <v>591</v>
      </c>
      <c r="Q269" s="9" t="str">
        <f t="shared" si="3"/>
        <v>RANIS</v>
      </c>
      <c r="R269" s="9"/>
      <c r="S269" s="9"/>
      <c r="T269" s="9"/>
      <c r="U269" s="9"/>
      <c r="V269" s="9"/>
      <c r="W269" s="9"/>
      <c r="X269" s="9"/>
    </row>
    <row r="270" spans="1:24" s="34" customFormat="1" ht="15.75" hidden="1" thickBot="1">
      <c r="A270" s="330"/>
      <c r="B270" s="26" t="s">
        <v>102</v>
      </c>
      <c r="C270" s="27" t="s">
        <v>69</v>
      </c>
      <c r="D270" s="28" t="s">
        <v>834</v>
      </c>
      <c r="E270" s="27" t="s">
        <v>835</v>
      </c>
      <c r="F270" s="29" t="s">
        <v>69</v>
      </c>
      <c r="G270" s="262">
        <v>1250</v>
      </c>
      <c r="H270" s="263"/>
      <c r="I270" s="31" t="s">
        <v>71</v>
      </c>
      <c r="J270" s="30" t="s">
        <v>836</v>
      </c>
      <c r="K270" s="32" t="s">
        <v>450</v>
      </c>
      <c r="L270" s="12" t="s">
        <v>1</v>
      </c>
      <c r="M270" s="9"/>
      <c r="N270" s="33">
        <f t="shared" si="4"/>
        <v>0</v>
      </c>
      <c r="O270" s="9"/>
      <c r="P270" s="9" t="s">
        <v>591</v>
      </c>
      <c r="Q270" s="9" t="str">
        <f t="shared" si="3"/>
        <v>AUCIS</v>
      </c>
      <c r="R270" s="9"/>
      <c r="S270" s="9"/>
      <c r="T270" s="9"/>
      <c r="U270" s="9"/>
      <c r="V270" s="9"/>
      <c r="W270" s="9"/>
      <c r="X270" s="9"/>
    </row>
    <row r="271" spans="1:24" ht="17.25" hidden="1" thickBot="1">
      <c r="A271" s="330"/>
      <c r="B271" s="26" t="s">
        <v>102</v>
      </c>
      <c r="C271" s="27" t="s">
        <v>69</v>
      </c>
      <c r="D271" s="28" t="s">
        <v>439</v>
      </c>
      <c r="E271" s="27" t="s">
        <v>440</v>
      </c>
      <c r="F271" s="29" t="s">
        <v>69</v>
      </c>
      <c r="G271" s="262">
        <v>1155</v>
      </c>
      <c r="H271" s="264"/>
      <c r="I271" s="31" t="s">
        <v>71</v>
      </c>
      <c r="J271" s="30" t="s">
        <v>441</v>
      </c>
      <c r="K271" s="32" t="s">
        <v>442</v>
      </c>
      <c r="L271" s="21" t="s">
        <v>1</v>
      </c>
      <c r="M271" s="9"/>
      <c r="N271" s="33">
        <f aca="true" t="shared" si="5" ref="N271:N335">IF(L271="No",0,1)</f>
        <v>0</v>
      </c>
      <c r="O271" s="9"/>
      <c r="P271" s="9" t="s">
        <v>591</v>
      </c>
      <c r="Q271" s="9" t="str">
        <f aca="true" t="shared" si="6" ref="Q271:Q338">J271</f>
        <v>ABRIS</v>
      </c>
      <c r="R271" s="9"/>
      <c r="S271" s="9"/>
      <c r="T271" s="9"/>
      <c r="U271" s="14"/>
      <c r="V271" s="14"/>
      <c r="W271" s="14"/>
      <c r="X271" s="14"/>
    </row>
    <row r="272" spans="1:24" ht="17.25" hidden="1" thickBot="1">
      <c r="A272" s="330"/>
      <c r="B272" s="26" t="s">
        <v>102</v>
      </c>
      <c r="C272" s="27" t="s">
        <v>69</v>
      </c>
      <c r="D272" s="28" t="s">
        <v>443</v>
      </c>
      <c r="E272" s="27" t="s">
        <v>444</v>
      </c>
      <c r="F272" s="29" t="s">
        <v>69</v>
      </c>
      <c r="G272" s="262">
        <v>1165</v>
      </c>
      <c r="H272" s="264"/>
      <c r="I272" s="31" t="s">
        <v>71</v>
      </c>
      <c r="J272" s="30" t="s">
        <v>445</v>
      </c>
      <c r="K272" s="32" t="s">
        <v>446</v>
      </c>
      <c r="L272" s="21" t="s">
        <v>1</v>
      </c>
      <c r="M272" s="9"/>
      <c r="N272" s="33">
        <f t="shared" si="5"/>
        <v>0</v>
      </c>
      <c r="O272" s="9"/>
      <c r="P272" s="9" t="s">
        <v>591</v>
      </c>
      <c r="Q272" s="9" t="str">
        <f t="shared" si="6"/>
        <v>ALMIS</v>
      </c>
      <c r="R272" s="9"/>
      <c r="S272" s="9"/>
      <c r="T272" s="9"/>
      <c r="U272" s="14"/>
      <c r="V272" s="14"/>
      <c r="W272" s="14"/>
      <c r="X272" s="14"/>
    </row>
    <row r="273" spans="1:24" ht="17.25" hidden="1" thickBot="1">
      <c r="A273" s="330"/>
      <c r="B273" s="26" t="s">
        <v>102</v>
      </c>
      <c r="C273" s="27" t="s">
        <v>69</v>
      </c>
      <c r="D273" s="28" t="s">
        <v>447</v>
      </c>
      <c r="E273" s="27" t="s">
        <v>448</v>
      </c>
      <c r="F273" s="29" t="s">
        <v>69</v>
      </c>
      <c r="G273" s="262">
        <v>1254</v>
      </c>
      <c r="H273" s="264"/>
      <c r="I273" s="31" t="s">
        <v>71</v>
      </c>
      <c r="J273" s="30" t="s">
        <v>449</v>
      </c>
      <c r="K273" s="32" t="s">
        <v>450</v>
      </c>
      <c r="L273" s="21" t="s">
        <v>1</v>
      </c>
      <c r="M273" s="9"/>
      <c r="N273" s="33">
        <f t="shared" si="5"/>
        <v>0</v>
      </c>
      <c r="O273" s="9"/>
      <c r="P273" s="9" t="s">
        <v>591</v>
      </c>
      <c r="Q273" s="9" t="str">
        <f t="shared" si="6"/>
        <v>BSOIS</v>
      </c>
      <c r="R273" s="9"/>
      <c r="S273" s="9"/>
      <c r="T273" s="9"/>
      <c r="U273" s="14"/>
      <c r="V273" s="14"/>
      <c r="W273" s="14"/>
      <c r="X273" s="14"/>
    </row>
    <row r="274" spans="1:24" ht="17.25" hidden="1" thickBot="1">
      <c r="A274" s="330"/>
      <c r="B274" s="26" t="s">
        <v>102</v>
      </c>
      <c r="C274" s="27" t="s">
        <v>69</v>
      </c>
      <c r="D274" s="28" t="s">
        <v>451</v>
      </c>
      <c r="E274" s="27" t="s">
        <v>452</v>
      </c>
      <c r="F274" s="29" t="s">
        <v>69</v>
      </c>
      <c r="G274" s="262">
        <v>1098</v>
      </c>
      <c r="H274" s="264"/>
      <c r="I274" s="31" t="s">
        <v>71</v>
      </c>
      <c r="J274" s="30" t="s">
        <v>453</v>
      </c>
      <c r="K274" s="32" t="s">
        <v>454</v>
      </c>
      <c r="L274" s="21" t="s">
        <v>1</v>
      </c>
      <c r="M274" s="9"/>
      <c r="N274" s="33">
        <f t="shared" si="5"/>
        <v>0</v>
      </c>
      <c r="O274" s="9"/>
      <c r="P274" s="9" t="s">
        <v>591</v>
      </c>
      <c r="Q274" s="9" t="str">
        <f t="shared" si="6"/>
        <v>BOBIS</v>
      </c>
      <c r="R274" s="9"/>
      <c r="S274" s="9"/>
      <c r="T274" s="9"/>
      <c r="U274" s="14"/>
      <c r="V274" s="14"/>
      <c r="W274" s="14"/>
      <c r="X274" s="14"/>
    </row>
    <row r="275" spans="1:24" ht="17.25" hidden="1" thickBot="1">
      <c r="A275" s="330"/>
      <c r="B275" s="26" t="s">
        <v>102</v>
      </c>
      <c r="C275" s="27" t="s">
        <v>69</v>
      </c>
      <c r="D275" s="28" t="s">
        <v>723</v>
      </c>
      <c r="E275" s="27" t="s">
        <v>724</v>
      </c>
      <c r="F275" s="29" t="s">
        <v>69</v>
      </c>
      <c r="G275" s="262">
        <v>2006</v>
      </c>
      <c r="H275" s="264"/>
      <c r="I275" s="31" t="s">
        <v>71</v>
      </c>
      <c r="J275" s="30" t="s">
        <v>929</v>
      </c>
      <c r="K275" s="32" t="s">
        <v>876</v>
      </c>
      <c r="L275" s="21" t="s">
        <v>1</v>
      </c>
      <c r="M275" s="9"/>
      <c r="N275" s="33">
        <f t="shared" si="5"/>
        <v>0</v>
      </c>
      <c r="O275" s="9"/>
      <c r="P275" s="9" t="s">
        <v>591</v>
      </c>
      <c r="Q275" s="9" t="str">
        <f t="shared" si="6"/>
        <v>BTLIS</v>
      </c>
      <c r="R275" s="9"/>
      <c r="S275" s="9"/>
      <c r="T275" s="9"/>
      <c r="U275" s="14"/>
      <c r="V275" s="14"/>
      <c r="W275" s="14"/>
      <c r="X275" s="14"/>
    </row>
    <row r="276" spans="1:24" ht="17.25" hidden="1" thickBot="1">
      <c r="A276" s="330"/>
      <c r="B276" s="26" t="s">
        <v>102</v>
      </c>
      <c r="C276" s="27" t="s">
        <v>69</v>
      </c>
      <c r="D276" s="28" t="s">
        <v>455</v>
      </c>
      <c r="E276" s="218" t="s">
        <v>725</v>
      </c>
      <c r="F276" s="29" t="s">
        <v>69</v>
      </c>
      <c r="G276" s="262">
        <v>1317</v>
      </c>
      <c r="H276" s="264"/>
      <c r="I276" s="31" t="s">
        <v>71</v>
      </c>
      <c r="J276" s="30" t="s">
        <v>456</v>
      </c>
      <c r="K276" s="32" t="s">
        <v>457</v>
      </c>
      <c r="L276" s="21" t="s">
        <v>1</v>
      </c>
      <c r="M276" s="9"/>
      <c r="N276" s="33">
        <f t="shared" si="5"/>
        <v>0</v>
      </c>
      <c r="O276" s="9"/>
      <c r="P276" s="9" t="s">
        <v>591</v>
      </c>
      <c r="Q276" s="9" t="str">
        <f t="shared" si="6"/>
        <v>ESEIS</v>
      </c>
      <c r="R276" s="9"/>
      <c r="S276" s="9"/>
      <c r="T276" s="9"/>
      <c r="U276" s="14"/>
      <c r="V276" s="14"/>
      <c r="W276" s="14"/>
      <c r="X276" s="14"/>
    </row>
    <row r="277" spans="1:24" ht="17.25" hidden="1" thickBot="1">
      <c r="A277" s="330"/>
      <c r="B277" s="26" t="s">
        <v>102</v>
      </c>
      <c r="C277" s="27" t="s">
        <v>69</v>
      </c>
      <c r="D277" s="28" t="s">
        <v>458</v>
      </c>
      <c r="E277" s="27" t="s">
        <v>459</v>
      </c>
      <c r="F277" s="29" t="s">
        <v>69</v>
      </c>
      <c r="G277" s="262">
        <v>1237</v>
      </c>
      <c r="H277" s="264" t="s">
        <v>69</v>
      </c>
      <c r="I277" s="31" t="s">
        <v>71</v>
      </c>
      <c r="J277" s="30" t="s">
        <v>460</v>
      </c>
      <c r="K277" s="32" t="s">
        <v>461</v>
      </c>
      <c r="L277" s="21" t="s">
        <v>1</v>
      </c>
      <c r="M277" s="9"/>
      <c r="N277" s="33">
        <f t="shared" si="5"/>
        <v>0</v>
      </c>
      <c r="O277" s="9"/>
      <c r="P277" s="9" t="s">
        <v>591</v>
      </c>
      <c r="Q277" s="9" t="str">
        <f t="shared" si="6"/>
        <v>ETUIS</v>
      </c>
      <c r="R277" s="9"/>
      <c r="S277" s="9"/>
      <c r="T277" s="9"/>
      <c r="U277" s="14"/>
      <c r="V277" s="14"/>
      <c r="W277" s="14"/>
      <c r="X277" s="14"/>
    </row>
    <row r="278" spans="1:24" ht="17.25" hidden="1" thickBot="1">
      <c r="A278" s="330"/>
      <c r="B278" s="26" t="s">
        <v>102</v>
      </c>
      <c r="C278" s="27" t="s">
        <v>69</v>
      </c>
      <c r="D278" s="28" t="s">
        <v>139</v>
      </c>
      <c r="E278" s="27" t="s">
        <v>463</v>
      </c>
      <c r="F278" s="29" t="s">
        <v>69</v>
      </c>
      <c r="G278" s="262">
        <v>1297</v>
      </c>
      <c r="H278" s="264" t="s">
        <v>69</v>
      </c>
      <c r="I278" s="31" t="s">
        <v>71</v>
      </c>
      <c r="J278" s="30" t="s">
        <v>464</v>
      </c>
      <c r="K278" s="32" t="s">
        <v>465</v>
      </c>
      <c r="L278" s="21" t="s">
        <v>1</v>
      </c>
      <c r="M278" s="9"/>
      <c r="N278" s="33">
        <f t="shared" si="5"/>
        <v>0</v>
      </c>
      <c r="O278" s="9"/>
      <c r="P278" s="9" t="s">
        <v>591</v>
      </c>
      <c r="Q278" s="9" t="str">
        <f t="shared" si="6"/>
        <v>FDYIS</v>
      </c>
      <c r="R278" s="9"/>
      <c r="S278" s="9"/>
      <c r="T278" s="9"/>
      <c r="U278" s="14"/>
      <c r="V278" s="14"/>
      <c r="W278" s="14"/>
      <c r="X278" s="14"/>
    </row>
    <row r="279" spans="1:24" ht="17.25" hidden="1" thickBot="1">
      <c r="A279" s="330"/>
      <c r="B279" s="26" t="s">
        <v>102</v>
      </c>
      <c r="C279" s="27" t="s">
        <v>69</v>
      </c>
      <c r="D279" s="28" t="s">
        <v>466</v>
      </c>
      <c r="E279" s="27" t="s">
        <v>726</v>
      </c>
      <c r="F279" s="29" t="s">
        <v>69</v>
      </c>
      <c r="G279" s="262">
        <v>1007</v>
      </c>
      <c r="H279" s="264" t="s">
        <v>69</v>
      </c>
      <c r="I279" s="31" t="s">
        <v>71</v>
      </c>
      <c r="J279" s="30" t="s">
        <v>467</v>
      </c>
      <c r="K279" s="32" t="s">
        <v>468</v>
      </c>
      <c r="L279" s="21" t="s">
        <v>1</v>
      </c>
      <c r="M279" s="9"/>
      <c r="N279" s="33">
        <f t="shared" si="5"/>
        <v>0</v>
      </c>
      <c r="O279" s="9"/>
      <c r="P279" s="9" t="s">
        <v>591</v>
      </c>
      <c r="Q279" s="9" t="str">
        <f t="shared" si="6"/>
        <v>GNEIS</v>
      </c>
      <c r="R279" s="9"/>
      <c r="S279" s="9"/>
      <c r="T279" s="9"/>
      <c r="U279" s="14"/>
      <c r="V279" s="14"/>
      <c r="W279" s="14"/>
      <c r="X279" s="14"/>
    </row>
    <row r="280" spans="1:24" ht="17.25" hidden="1" thickBot="1">
      <c r="A280" s="330"/>
      <c r="B280" s="26" t="s">
        <v>102</v>
      </c>
      <c r="C280" s="27" t="s">
        <v>69</v>
      </c>
      <c r="D280" s="28" t="s">
        <v>469</v>
      </c>
      <c r="E280" s="27" t="s">
        <v>470</v>
      </c>
      <c r="F280" s="29" t="s">
        <v>69</v>
      </c>
      <c r="G280" s="262">
        <v>1665</v>
      </c>
      <c r="H280" s="264" t="s">
        <v>69</v>
      </c>
      <c r="I280" s="31" t="s">
        <v>71</v>
      </c>
      <c r="J280" s="30" t="s">
        <v>471</v>
      </c>
      <c r="K280" s="32" t="s">
        <v>472</v>
      </c>
      <c r="L280" s="21" t="s">
        <v>1</v>
      </c>
      <c r="M280" s="9"/>
      <c r="N280" s="33">
        <f t="shared" si="5"/>
        <v>0</v>
      </c>
      <c r="O280" s="9"/>
      <c r="P280" s="9" t="s">
        <v>591</v>
      </c>
      <c r="Q280" s="9" t="str">
        <f t="shared" si="6"/>
        <v>GOWIS</v>
      </c>
      <c r="R280" s="9"/>
      <c r="S280" s="9"/>
      <c r="T280" s="9"/>
      <c r="U280" s="14"/>
      <c r="V280" s="14"/>
      <c r="W280" s="14"/>
      <c r="X280" s="14"/>
    </row>
    <row r="281" spans="1:24" ht="17.25" hidden="1" thickBot="1">
      <c r="A281" s="330"/>
      <c r="B281" s="26" t="s">
        <v>102</v>
      </c>
      <c r="C281" s="27" t="s">
        <v>69</v>
      </c>
      <c r="D281" s="28" t="s">
        <v>473</v>
      </c>
      <c r="E281" s="27" t="s">
        <v>474</v>
      </c>
      <c r="F281" s="29" t="s">
        <v>69</v>
      </c>
      <c r="G281" s="262">
        <v>1350</v>
      </c>
      <c r="H281" s="264" t="s">
        <v>69</v>
      </c>
      <c r="I281" s="31" t="s">
        <v>71</v>
      </c>
      <c r="J281" s="30" t="s">
        <v>475</v>
      </c>
      <c r="K281" s="32" t="s">
        <v>472</v>
      </c>
      <c r="L281" s="21" t="s">
        <v>1</v>
      </c>
      <c r="M281" s="9"/>
      <c r="N281" s="33">
        <f t="shared" si="5"/>
        <v>0</v>
      </c>
      <c r="O281" s="9"/>
      <c r="P281" s="9" t="s">
        <v>591</v>
      </c>
      <c r="Q281" s="9" t="str">
        <f t="shared" si="6"/>
        <v>GRZIS</v>
      </c>
      <c r="R281" s="9"/>
      <c r="S281" s="9"/>
      <c r="T281" s="9"/>
      <c r="U281" s="14"/>
      <c r="V281" s="14"/>
      <c r="W281" s="14"/>
      <c r="X281" s="14"/>
    </row>
    <row r="282" spans="1:24" ht="17.25" hidden="1" thickBot="1">
      <c r="A282" s="330"/>
      <c r="B282" s="26" t="s">
        <v>102</v>
      </c>
      <c r="C282" s="27" t="s">
        <v>69</v>
      </c>
      <c r="D282" s="28" t="s">
        <v>476</v>
      </c>
      <c r="E282" s="27" t="s">
        <v>477</v>
      </c>
      <c r="F282" s="29" t="s">
        <v>69</v>
      </c>
      <c r="G282" s="262">
        <v>1213</v>
      </c>
      <c r="H282" s="264" t="s">
        <v>69</v>
      </c>
      <c r="I282" s="31" t="s">
        <v>71</v>
      </c>
      <c r="J282" s="30" t="s">
        <v>478</v>
      </c>
      <c r="K282" s="32" t="s">
        <v>479</v>
      </c>
      <c r="L282" s="21" t="s">
        <v>1</v>
      </c>
      <c r="M282" s="9"/>
      <c r="N282" s="33">
        <f t="shared" si="5"/>
        <v>0</v>
      </c>
      <c r="O282" s="9"/>
      <c r="P282" s="9" t="s">
        <v>591</v>
      </c>
      <c r="Q282" s="9" t="str">
        <f t="shared" si="6"/>
        <v>HBTIS</v>
      </c>
      <c r="R282" s="9"/>
      <c r="S282" s="9"/>
      <c r="T282" s="9"/>
      <c r="U282" s="14"/>
      <c r="V282" s="14"/>
      <c r="W282" s="14"/>
      <c r="X282" s="14"/>
    </row>
    <row r="283" spans="1:24" ht="17.25" hidden="1" thickBot="1">
      <c r="A283" s="330"/>
      <c r="B283" s="26" t="s">
        <v>102</v>
      </c>
      <c r="C283" s="27" t="s">
        <v>69</v>
      </c>
      <c r="D283" s="28" t="s">
        <v>480</v>
      </c>
      <c r="E283" s="27" t="s">
        <v>481</v>
      </c>
      <c r="F283" s="29" t="s">
        <v>69</v>
      </c>
      <c r="G283" s="262">
        <v>2012</v>
      </c>
      <c r="H283" s="264" t="s">
        <v>69</v>
      </c>
      <c r="I283" s="31" t="s">
        <v>71</v>
      </c>
      <c r="J283" s="30" t="s">
        <v>482</v>
      </c>
      <c r="K283" s="32" t="s">
        <v>876</v>
      </c>
      <c r="L283" s="21" t="s">
        <v>1</v>
      </c>
      <c r="M283" s="9"/>
      <c r="N283" s="33">
        <f t="shared" si="5"/>
        <v>0</v>
      </c>
      <c r="O283" s="9"/>
      <c r="P283" s="9" t="s">
        <v>591</v>
      </c>
      <c r="Q283" s="9" t="str">
        <f t="shared" si="6"/>
        <v>HLOIS</v>
      </c>
      <c r="R283" s="9"/>
      <c r="S283" s="9"/>
      <c r="T283" s="9"/>
      <c r="U283" s="14"/>
      <c r="V283" s="14"/>
      <c r="W283" s="14"/>
      <c r="X283" s="14"/>
    </row>
    <row r="284" spans="1:24" ht="17.25" hidden="1" thickBot="1">
      <c r="A284" s="330"/>
      <c r="B284" s="26" t="s">
        <v>102</v>
      </c>
      <c r="C284" s="27" t="s">
        <v>69</v>
      </c>
      <c r="D284" s="28" t="s">
        <v>307</v>
      </c>
      <c r="E284" s="27" t="s">
        <v>927</v>
      </c>
      <c r="F284" s="29" t="s">
        <v>69</v>
      </c>
      <c r="G284" s="262">
        <v>1598</v>
      </c>
      <c r="H284" s="261"/>
      <c r="I284" s="31" t="s">
        <v>71</v>
      </c>
      <c r="J284" s="30" t="s">
        <v>928</v>
      </c>
      <c r="K284" s="32" t="s">
        <v>157</v>
      </c>
      <c r="L284" s="21" t="s">
        <v>1</v>
      </c>
      <c r="M284" s="9"/>
      <c r="N284" s="33">
        <f t="shared" si="5"/>
        <v>0</v>
      </c>
      <c r="O284" s="9"/>
      <c r="P284" s="9"/>
      <c r="Q284" s="9" t="str">
        <f t="shared" si="6"/>
        <v>KLFIS</v>
      </c>
      <c r="R284" s="9"/>
      <c r="S284" s="9"/>
      <c r="T284" s="9"/>
      <c r="U284" s="14"/>
      <c r="V284" s="14"/>
      <c r="W284" s="14"/>
      <c r="X284" s="14"/>
    </row>
    <row r="285" spans="1:24" ht="17.25" hidden="1" thickBot="1">
      <c r="A285" s="330"/>
      <c r="B285" s="26" t="s">
        <v>102</v>
      </c>
      <c r="C285" s="27" t="s">
        <v>69</v>
      </c>
      <c r="D285" s="28" t="s">
        <v>906</v>
      </c>
      <c r="E285" s="27" t="s">
        <v>907</v>
      </c>
      <c r="F285" s="29" t="s">
        <v>69</v>
      </c>
      <c r="G285" s="262">
        <v>2236</v>
      </c>
      <c r="H285" s="263"/>
      <c r="I285" s="31" t="s">
        <v>71</v>
      </c>
      <c r="J285" s="30" t="s">
        <v>908</v>
      </c>
      <c r="K285" s="32" t="s">
        <v>953</v>
      </c>
      <c r="L285" s="21" t="s">
        <v>1</v>
      </c>
      <c r="M285" s="9"/>
      <c r="N285" s="33">
        <f t="shared" si="5"/>
        <v>0</v>
      </c>
      <c r="O285" s="9"/>
      <c r="P285" s="9" t="s">
        <v>591</v>
      </c>
      <c r="Q285" s="9" t="str">
        <f t="shared" si="6"/>
        <v>KNBIS</v>
      </c>
      <c r="R285" s="9"/>
      <c r="S285" s="9"/>
      <c r="T285" s="9"/>
      <c r="U285" s="14"/>
      <c r="V285" s="14"/>
      <c r="W285" s="14"/>
      <c r="X285" s="14"/>
    </row>
    <row r="286" spans="1:24" ht="17.25" hidden="1" thickBot="1">
      <c r="A286" s="330"/>
      <c r="B286" s="26" t="s">
        <v>102</v>
      </c>
      <c r="C286" s="27" t="s">
        <v>69</v>
      </c>
      <c r="D286" s="28" t="s">
        <v>483</v>
      </c>
      <c r="E286" s="27" t="s">
        <v>484</v>
      </c>
      <c r="F286" s="29" t="s">
        <v>69</v>
      </c>
      <c r="G286" s="262">
        <v>1106</v>
      </c>
      <c r="H286" s="264" t="s">
        <v>69</v>
      </c>
      <c r="I286" s="31" t="s">
        <v>71</v>
      </c>
      <c r="J286" s="30" t="s">
        <v>485</v>
      </c>
      <c r="K286" s="32" t="s">
        <v>454</v>
      </c>
      <c r="L286" s="21" t="s">
        <v>1</v>
      </c>
      <c r="M286" s="9"/>
      <c r="N286" s="33">
        <f t="shared" si="5"/>
        <v>0</v>
      </c>
      <c r="O286" s="9"/>
      <c r="P286" s="9" t="s">
        <v>591</v>
      </c>
      <c r="Q286" s="9" t="str">
        <f t="shared" si="6"/>
        <v>KONIS</v>
      </c>
      <c r="R286" s="9"/>
      <c r="S286" s="9"/>
      <c r="T286" s="9"/>
      <c r="U286" s="14"/>
      <c r="V286" s="14"/>
      <c r="W286" s="14"/>
      <c r="X286" s="14"/>
    </row>
    <row r="287" spans="1:17" ht="17.25" hidden="1" thickBot="1">
      <c r="A287" s="330"/>
      <c r="B287" s="26" t="s">
        <v>102</v>
      </c>
      <c r="C287" s="27" t="s">
        <v>69</v>
      </c>
      <c r="D287" s="28" t="s">
        <v>486</v>
      </c>
      <c r="E287" s="27" t="s">
        <v>487</v>
      </c>
      <c r="F287" s="29" t="s">
        <v>69</v>
      </c>
      <c r="G287" s="262">
        <v>2013</v>
      </c>
      <c r="H287" s="264"/>
      <c r="I287" s="31" t="s">
        <v>71</v>
      </c>
      <c r="J287" s="30" t="s">
        <v>488</v>
      </c>
      <c r="K287" s="32" t="s">
        <v>876</v>
      </c>
      <c r="L287" s="21" t="s">
        <v>1</v>
      </c>
      <c r="M287" s="9"/>
      <c r="N287" s="33">
        <f t="shared" si="5"/>
        <v>0</v>
      </c>
      <c r="P287" s="9" t="s">
        <v>591</v>
      </c>
      <c r="Q287" s="9" t="str">
        <f t="shared" si="6"/>
        <v>KSCIS</v>
      </c>
    </row>
    <row r="288" spans="1:17" ht="17.25" hidden="1" thickBot="1">
      <c r="A288" s="330"/>
      <c r="B288" s="26" t="s">
        <v>102</v>
      </c>
      <c r="C288" s="27" t="s">
        <v>69</v>
      </c>
      <c r="D288" s="28" t="s">
        <v>489</v>
      </c>
      <c r="E288" s="27" t="s">
        <v>490</v>
      </c>
      <c r="F288" s="29" t="s">
        <v>69</v>
      </c>
      <c r="G288" s="262">
        <v>1349</v>
      </c>
      <c r="H288" s="264" t="s">
        <v>69</v>
      </c>
      <c r="I288" s="31" t="s">
        <v>71</v>
      </c>
      <c r="J288" s="30" t="s">
        <v>491</v>
      </c>
      <c r="K288" s="32" t="s">
        <v>492</v>
      </c>
      <c r="L288" s="21" t="s">
        <v>1</v>
      </c>
      <c r="M288" s="9"/>
      <c r="N288" s="33">
        <f t="shared" si="5"/>
        <v>0</v>
      </c>
      <c r="P288" s="9" t="s">
        <v>591</v>
      </c>
      <c r="Q288" s="9" t="str">
        <f t="shared" si="6"/>
        <v>LEGIS</v>
      </c>
    </row>
    <row r="289" spans="1:17" ht="17.25" hidden="1" thickBot="1">
      <c r="A289" s="330"/>
      <c r="B289" s="26" t="s">
        <v>102</v>
      </c>
      <c r="C289" s="27" t="s">
        <v>69</v>
      </c>
      <c r="D289" s="28" t="s">
        <v>493</v>
      </c>
      <c r="E289" s="27" t="s">
        <v>494</v>
      </c>
      <c r="F289" s="29" t="s">
        <v>69</v>
      </c>
      <c r="G289" s="262">
        <v>1745</v>
      </c>
      <c r="H289" s="264" t="s">
        <v>69</v>
      </c>
      <c r="I289" s="31" t="s">
        <v>71</v>
      </c>
      <c r="J289" s="30" t="s">
        <v>495</v>
      </c>
      <c r="K289" s="32" t="s">
        <v>492</v>
      </c>
      <c r="L289" s="21" t="s">
        <v>1</v>
      </c>
      <c r="M289" s="9"/>
      <c r="N289" s="33">
        <f t="shared" si="5"/>
        <v>0</v>
      </c>
      <c r="P289" s="9" t="s">
        <v>591</v>
      </c>
      <c r="Q289" s="9" t="str">
        <f t="shared" si="6"/>
        <v>LEPIS</v>
      </c>
    </row>
    <row r="290" spans="1:17" ht="17.25" hidden="1" thickBot="1">
      <c r="A290" s="330"/>
      <c r="B290" s="26" t="s">
        <v>102</v>
      </c>
      <c r="C290" s="27" t="s">
        <v>69</v>
      </c>
      <c r="D290" s="28" t="s">
        <v>496</v>
      </c>
      <c r="E290" s="27" t="s">
        <v>497</v>
      </c>
      <c r="F290" s="29" t="s">
        <v>69</v>
      </c>
      <c r="G290" s="262">
        <v>1581</v>
      </c>
      <c r="H290" s="264" t="s">
        <v>69</v>
      </c>
      <c r="I290" s="31" t="s">
        <v>71</v>
      </c>
      <c r="J290" s="30" t="s">
        <v>498</v>
      </c>
      <c r="K290" s="32" t="s">
        <v>499</v>
      </c>
      <c r="L290" s="21" t="s">
        <v>1</v>
      </c>
      <c r="M290" s="9"/>
      <c r="N290" s="33">
        <f t="shared" si="5"/>
        <v>0</v>
      </c>
      <c r="P290" s="9" t="s">
        <v>591</v>
      </c>
      <c r="Q290" s="9" t="str">
        <f t="shared" si="6"/>
        <v>LIUIS</v>
      </c>
    </row>
    <row r="291" spans="1:17" ht="17.25" hidden="1" thickBot="1">
      <c r="A291" s="330"/>
      <c r="B291" s="26" t="s">
        <v>102</v>
      </c>
      <c r="C291" s="27" t="s">
        <v>69</v>
      </c>
      <c r="D291" s="28" t="s">
        <v>500</v>
      </c>
      <c r="E291" s="27" t="s">
        <v>501</v>
      </c>
      <c r="F291" s="29" t="s">
        <v>69</v>
      </c>
      <c r="G291" s="262">
        <v>1432</v>
      </c>
      <c r="H291" s="264" t="s">
        <v>69</v>
      </c>
      <c r="I291" s="31" t="s">
        <v>71</v>
      </c>
      <c r="J291" s="30" t="s">
        <v>502</v>
      </c>
      <c r="K291" s="32" t="s">
        <v>503</v>
      </c>
      <c r="L291" s="21" t="s">
        <v>1</v>
      </c>
      <c r="M291" s="9"/>
      <c r="N291" s="33">
        <f t="shared" si="5"/>
        <v>0</v>
      </c>
      <c r="P291" s="9" t="s">
        <v>591</v>
      </c>
      <c r="Q291" s="9" t="str">
        <f t="shared" si="6"/>
        <v>ULUIS</v>
      </c>
    </row>
    <row r="292" spans="1:17" ht="17.25" hidden="1" thickBot="1">
      <c r="A292" s="330"/>
      <c r="B292" s="26" t="s">
        <v>102</v>
      </c>
      <c r="C292" s="27" t="s">
        <v>69</v>
      </c>
      <c r="D292" s="28" t="s">
        <v>504</v>
      </c>
      <c r="E292" s="27" t="s">
        <v>727</v>
      </c>
      <c r="F292" s="29" t="s">
        <v>69</v>
      </c>
      <c r="G292" s="262">
        <v>1240</v>
      </c>
      <c r="H292" s="264" t="s">
        <v>69</v>
      </c>
      <c r="I292" s="31" t="s">
        <v>71</v>
      </c>
      <c r="J292" s="30" t="s">
        <v>505</v>
      </c>
      <c r="K292" s="32" t="s">
        <v>462</v>
      </c>
      <c r="L292" s="21" t="s">
        <v>1</v>
      </c>
      <c r="M292" s="9"/>
      <c r="N292" s="33">
        <f t="shared" si="5"/>
        <v>0</v>
      </c>
      <c r="P292" s="9" t="s">
        <v>591</v>
      </c>
      <c r="Q292" s="9" t="str">
        <f t="shared" si="6"/>
        <v>MRCIS</v>
      </c>
    </row>
    <row r="293" spans="1:17" ht="17.25" hidden="1" thickBot="1">
      <c r="A293" s="330"/>
      <c r="B293" s="26" t="s">
        <v>102</v>
      </c>
      <c r="C293" s="27" t="s">
        <v>69</v>
      </c>
      <c r="D293" s="28" t="s">
        <v>506</v>
      </c>
      <c r="E293" s="27" t="s">
        <v>507</v>
      </c>
      <c r="F293" s="29" t="s">
        <v>69</v>
      </c>
      <c r="G293" s="262">
        <v>1258</v>
      </c>
      <c r="H293" s="264"/>
      <c r="I293" s="31" t="s">
        <v>71</v>
      </c>
      <c r="J293" s="30" t="s">
        <v>508</v>
      </c>
      <c r="K293" s="32" t="s">
        <v>450</v>
      </c>
      <c r="L293" s="21" t="s">
        <v>1</v>
      </c>
      <c r="M293" s="9"/>
      <c r="N293" s="33">
        <f t="shared" si="5"/>
        <v>0</v>
      </c>
      <c r="P293" s="9" t="s">
        <v>591</v>
      </c>
      <c r="Q293" s="9" t="str">
        <f t="shared" si="6"/>
        <v>MERIS</v>
      </c>
    </row>
    <row r="294" spans="1:17" ht="17.25" hidden="1" thickBot="1">
      <c r="A294" s="330"/>
      <c r="B294" s="26" t="s">
        <v>102</v>
      </c>
      <c r="C294" s="27" t="s">
        <v>69</v>
      </c>
      <c r="D294" s="28" t="s">
        <v>813</v>
      </c>
      <c r="E294" s="27" t="s">
        <v>811</v>
      </c>
      <c r="F294" s="29" t="s">
        <v>69</v>
      </c>
      <c r="G294" s="262">
        <v>1826</v>
      </c>
      <c r="H294" s="264"/>
      <c r="I294" s="31" t="s">
        <v>71</v>
      </c>
      <c r="J294" s="30" t="s">
        <v>812</v>
      </c>
      <c r="K294" s="32" t="s">
        <v>135</v>
      </c>
      <c r="L294" s="21" t="s">
        <v>1</v>
      </c>
      <c r="M294" s="9"/>
      <c r="N294" s="33">
        <f>IF(L294="No",0,1)</f>
        <v>0</v>
      </c>
      <c r="P294" s="9" t="s">
        <v>591</v>
      </c>
      <c r="Q294" s="9" t="str">
        <f>J294</f>
        <v>MIVIS</v>
      </c>
    </row>
    <row r="295" spans="1:17" ht="17.25" hidden="1" thickBot="1">
      <c r="A295" s="330"/>
      <c r="B295" s="26" t="s">
        <v>102</v>
      </c>
      <c r="C295" s="27" t="s">
        <v>69</v>
      </c>
      <c r="D295" s="28" t="s">
        <v>509</v>
      </c>
      <c r="E295" s="27" t="s">
        <v>510</v>
      </c>
      <c r="F295" s="29" t="s">
        <v>69</v>
      </c>
      <c r="G295" s="262">
        <v>1065</v>
      </c>
      <c r="H295" s="264" t="s">
        <v>69</v>
      </c>
      <c r="I295" s="31" t="s">
        <v>71</v>
      </c>
      <c r="J295" s="30" t="s">
        <v>511</v>
      </c>
      <c r="K295" s="32" t="s">
        <v>512</v>
      </c>
      <c r="L295" s="21" t="s">
        <v>1</v>
      </c>
      <c r="M295" s="9"/>
      <c r="N295" s="33">
        <f t="shared" si="5"/>
        <v>0</v>
      </c>
      <c r="P295" s="9" t="s">
        <v>591</v>
      </c>
      <c r="Q295" s="9" t="str">
        <f t="shared" si="6"/>
        <v>MBVIS</v>
      </c>
    </row>
    <row r="296" spans="1:17" ht="17.25" hidden="1" thickBot="1">
      <c r="A296" s="330"/>
      <c r="B296" s="26" t="s">
        <v>102</v>
      </c>
      <c r="C296" s="27" t="s">
        <v>69</v>
      </c>
      <c r="D296" s="28" t="s">
        <v>842</v>
      </c>
      <c r="E296" s="27" t="s">
        <v>843</v>
      </c>
      <c r="F296" s="29" t="s">
        <v>69</v>
      </c>
      <c r="G296" s="262">
        <v>1702</v>
      </c>
      <c r="H296" s="263"/>
      <c r="I296" s="31" t="s">
        <v>71</v>
      </c>
      <c r="J296" s="30" t="s">
        <v>844</v>
      </c>
      <c r="K296" s="32" t="s">
        <v>845</v>
      </c>
      <c r="L296" s="21" t="s">
        <v>1</v>
      </c>
      <c r="M296" s="9"/>
      <c r="N296" s="33">
        <f t="shared" si="5"/>
        <v>0</v>
      </c>
      <c r="P296" s="9" t="s">
        <v>591</v>
      </c>
      <c r="Q296" s="9" t="str">
        <f t="shared" si="6"/>
        <v>MORIS</v>
      </c>
    </row>
    <row r="297" spans="1:17" ht="15.75" customHeight="1" hidden="1" thickBot="1">
      <c r="A297" s="330"/>
      <c r="B297" s="26" t="s">
        <v>102</v>
      </c>
      <c r="C297" s="27" t="s">
        <v>69</v>
      </c>
      <c r="D297" s="28" t="s">
        <v>830</v>
      </c>
      <c r="E297" s="27" t="s">
        <v>728</v>
      </c>
      <c r="F297" s="29" t="s">
        <v>69</v>
      </c>
      <c r="G297" s="262">
        <v>1242</v>
      </c>
      <c r="H297" s="264" t="s">
        <v>69</v>
      </c>
      <c r="I297" s="31" t="s">
        <v>71</v>
      </c>
      <c r="J297" s="30" t="s">
        <v>513</v>
      </c>
      <c r="K297" s="32" t="s">
        <v>462</v>
      </c>
      <c r="L297" s="21" t="s">
        <v>1</v>
      </c>
      <c r="M297" s="9"/>
      <c r="N297" s="33">
        <f t="shared" si="5"/>
        <v>0</v>
      </c>
      <c r="P297" s="9" t="s">
        <v>591</v>
      </c>
      <c r="Q297" s="9" t="str">
        <f t="shared" si="6"/>
        <v>MOUIS1</v>
      </c>
    </row>
    <row r="298" spans="1:17" ht="15.75" customHeight="1" hidden="1" thickBot="1">
      <c r="A298" s="330"/>
      <c r="B298" s="26" t="s">
        <v>102</v>
      </c>
      <c r="C298" s="27" t="s">
        <v>69</v>
      </c>
      <c r="D298" s="28" t="s">
        <v>831</v>
      </c>
      <c r="E298" s="27" t="s">
        <v>832</v>
      </c>
      <c r="F298" s="29" t="s">
        <v>69</v>
      </c>
      <c r="G298" s="262">
        <v>1150</v>
      </c>
      <c r="H298" s="263"/>
      <c r="I298" s="31" t="s">
        <v>71</v>
      </c>
      <c r="J298" s="30" t="s">
        <v>833</v>
      </c>
      <c r="K298" s="32" t="s">
        <v>517</v>
      </c>
      <c r="L298" s="21" t="s">
        <v>1</v>
      </c>
      <c r="M298" s="9"/>
      <c r="N298" s="33">
        <f t="shared" si="5"/>
        <v>0</v>
      </c>
      <c r="P298" s="9" t="s">
        <v>591</v>
      </c>
      <c r="Q298" s="9" t="str">
        <f t="shared" si="6"/>
        <v>OLMIS</v>
      </c>
    </row>
    <row r="299" spans="1:17" ht="17.25" hidden="1" thickBot="1">
      <c r="A299" s="330"/>
      <c r="B299" s="26" t="s">
        <v>102</v>
      </c>
      <c r="C299" s="27" t="s">
        <v>69</v>
      </c>
      <c r="D299" s="28" t="s">
        <v>785</v>
      </c>
      <c r="E299" s="27" t="s">
        <v>432</v>
      </c>
      <c r="F299" s="29" t="s">
        <v>69</v>
      </c>
      <c r="G299" s="262">
        <v>1429</v>
      </c>
      <c r="H299" s="264"/>
      <c r="I299" s="31" t="s">
        <v>71</v>
      </c>
      <c r="J299" s="30" t="s">
        <v>433</v>
      </c>
      <c r="K299" s="32" t="s">
        <v>434</v>
      </c>
      <c r="L299" s="12" t="s">
        <v>1</v>
      </c>
      <c r="M299" s="9"/>
      <c r="N299" s="33">
        <f t="shared" si="5"/>
        <v>0</v>
      </c>
      <c r="P299" s="9" t="s">
        <v>591</v>
      </c>
      <c r="Q299" s="9" t="str">
        <f t="shared" si="6"/>
        <v>OGZIS</v>
      </c>
    </row>
    <row r="300" spans="1:23" ht="17.25" hidden="1" thickBot="1">
      <c r="A300" s="330"/>
      <c r="B300" s="26" t="s">
        <v>102</v>
      </c>
      <c r="C300" s="27" t="s">
        <v>69</v>
      </c>
      <c r="D300" s="28" t="s">
        <v>514</v>
      </c>
      <c r="E300" s="27" t="s">
        <v>515</v>
      </c>
      <c r="F300" s="29" t="s">
        <v>69</v>
      </c>
      <c r="G300" s="262">
        <v>1148</v>
      </c>
      <c r="H300" s="264"/>
      <c r="I300" s="31" t="s">
        <v>71</v>
      </c>
      <c r="J300" s="30" t="s">
        <v>516</v>
      </c>
      <c r="K300" s="32" t="s">
        <v>517</v>
      </c>
      <c r="L300" s="21" t="s">
        <v>1</v>
      </c>
      <c r="M300" s="9"/>
      <c r="N300" s="33">
        <f t="shared" si="5"/>
        <v>0</v>
      </c>
      <c r="P300" s="9" t="s">
        <v>591</v>
      </c>
      <c r="Q300" s="9" t="str">
        <f t="shared" si="6"/>
        <v>OREIS</v>
      </c>
      <c r="W300" s="219"/>
    </row>
    <row r="301" spans="1:23" ht="17.25" hidden="1" thickBot="1">
      <c r="A301" s="330"/>
      <c r="B301" s="26" t="s">
        <v>102</v>
      </c>
      <c r="C301" s="27" t="s">
        <v>69</v>
      </c>
      <c r="D301" s="28" t="s">
        <v>837</v>
      </c>
      <c r="E301" s="27" t="s">
        <v>838</v>
      </c>
      <c r="F301" s="29" t="s">
        <v>69</v>
      </c>
      <c r="G301" s="262">
        <v>1364</v>
      </c>
      <c r="H301" s="263"/>
      <c r="I301" s="31" t="s">
        <v>71</v>
      </c>
      <c r="J301" s="30" t="s">
        <v>839</v>
      </c>
      <c r="K301" s="32" t="s">
        <v>840</v>
      </c>
      <c r="L301" s="21" t="s">
        <v>1</v>
      </c>
      <c r="M301" s="9"/>
      <c r="N301" s="33">
        <f t="shared" si="5"/>
        <v>0</v>
      </c>
      <c r="P301" s="9" t="s">
        <v>591</v>
      </c>
      <c r="Q301" s="9" t="str">
        <f t="shared" si="6"/>
        <v>PALIS</v>
      </c>
      <c r="W301" s="219"/>
    </row>
    <row r="302" spans="1:17" ht="17.25" hidden="1" thickBot="1">
      <c r="A302" s="330"/>
      <c r="B302" s="26" t="s">
        <v>102</v>
      </c>
      <c r="C302" s="27" t="s">
        <v>69</v>
      </c>
      <c r="D302" s="28" t="s">
        <v>518</v>
      </c>
      <c r="E302" s="27" t="s">
        <v>519</v>
      </c>
      <c r="F302" s="29" t="s">
        <v>69</v>
      </c>
      <c r="G302" s="262">
        <v>1716</v>
      </c>
      <c r="H302" s="264"/>
      <c r="I302" s="31" t="s">
        <v>71</v>
      </c>
      <c r="J302" s="30" t="s">
        <v>520</v>
      </c>
      <c r="K302" s="32" t="s">
        <v>521</v>
      </c>
      <c r="L302" s="21" t="s">
        <v>1</v>
      </c>
      <c r="M302" s="9"/>
      <c r="N302" s="33">
        <f t="shared" si="5"/>
        <v>0</v>
      </c>
      <c r="P302" s="9" t="s">
        <v>591</v>
      </c>
      <c r="Q302" s="9" t="str">
        <f t="shared" si="6"/>
        <v>PRBIS</v>
      </c>
    </row>
    <row r="303" spans="1:17" ht="17.25" hidden="1" thickBot="1">
      <c r="A303" s="330"/>
      <c r="B303" s="26" t="s">
        <v>102</v>
      </c>
      <c r="C303" s="27" t="s">
        <v>69</v>
      </c>
      <c r="D303" s="28" t="s">
        <v>729</v>
      </c>
      <c r="E303" s="27" t="s">
        <v>522</v>
      </c>
      <c r="F303" s="29" t="s">
        <v>69</v>
      </c>
      <c r="G303" s="262">
        <v>1112</v>
      </c>
      <c r="H303" s="264"/>
      <c r="I303" s="31" t="s">
        <v>71</v>
      </c>
      <c r="J303" s="30" t="s">
        <v>523</v>
      </c>
      <c r="K303" s="32" t="s">
        <v>454</v>
      </c>
      <c r="L303" s="21" t="s">
        <v>1</v>
      </c>
      <c r="M303" s="9"/>
      <c r="N303" s="33">
        <f t="shared" si="5"/>
        <v>0</v>
      </c>
      <c r="P303" s="9" t="s">
        <v>591</v>
      </c>
      <c r="Q303" s="9" t="str">
        <f t="shared" si="6"/>
        <v>PENIS</v>
      </c>
    </row>
    <row r="304" spans="1:17" ht="17.25" hidden="1" thickBot="1">
      <c r="A304" s="330"/>
      <c r="B304" s="26" t="s">
        <v>102</v>
      </c>
      <c r="C304" s="27" t="s">
        <v>69</v>
      </c>
      <c r="D304" s="28" t="s">
        <v>524</v>
      </c>
      <c r="E304" s="27" t="s">
        <v>525</v>
      </c>
      <c r="F304" s="29" t="s">
        <v>69</v>
      </c>
      <c r="G304" s="262">
        <v>1369</v>
      </c>
      <c r="H304" s="264" t="s">
        <v>69</v>
      </c>
      <c r="I304" s="31" t="s">
        <v>71</v>
      </c>
      <c r="J304" s="30" t="s">
        <v>526</v>
      </c>
      <c r="K304" s="32" t="s">
        <v>527</v>
      </c>
      <c r="L304" s="21" t="s">
        <v>1</v>
      </c>
      <c r="M304" s="9"/>
      <c r="N304" s="33">
        <f t="shared" si="5"/>
        <v>0</v>
      </c>
      <c r="P304" s="9" t="s">
        <v>591</v>
      </c>
      <c r="Q304" s="9" t="str">
        <f t="shared" si="6"/>
        <v>PITIS</v>
      </c>
    </row>
    <row r="305" spans="1:17" ht="17.25" hidden="1" thickBot="1">
      <c r="A305" s="330"/>
      <c r="B305" s="26" t="s">
        <v>102</v>
      </c>
      <c r="C305" s="27" t="s">
        <v>69</v>
      </c>
      <c r="D305" s="28" t="s">
        <v>930</v>
      </c>
      <c r="E305" s="27" t="s">
        <v>931</v>
      </c>
      <c r="F305" s="29" t="s">
        <v>69</v>
      </c>
      <c r="G305" s="262">
        <v>1152</v>
      </c>
      <c r="H305" s="261"/>
      <c r="I305" s="31" t="s">
        <v>71</v>
      </c>
      <c r="J305" s="30" t="s">
        <v>932</v>
      </c>
      <c r="K305" s="32" t="s">
        <v>442</v>
      </c>
      <c r="L305" s="21" t="s">
        <v>1</v>
      </c>
      <c r="M305" s="9"/>
      <c r="N305" s="33">
        <f t="shared" si="5"/>
        <v>0</v>
      </c>
      <c r="P305" s="9"/>
      <c r="Q305" s="9" t="str">
        <f t="shared" si="6"/>
        <v>PORIS</v>
      </c>
    </row>
    <row r="306" spans="1:17" ht="17.25" hidden="1" thickBot="1">
      <c r="A306" s="330"/>
      <c r="B306" s="26" t="s">
        <v>102</v>
      </c>
      <c r="C306" s="27" t="s">
        <v>69</v>
      </c>
      <c r="D306" s="28" t="s">
        <v>528</v>
      </c>
      <c r="E306" s="27" t="s">
        <v>529</v>
      </c>
      <c r="F306" s="29" t="s">
        <v>69</v>
      </c>
      <c r="G306" s="262">
        <v>1542</v>
      </c>
      <c r="H306" s="264" t="s">
        <v>69</v>
      </c>
      <c r="I306" s="31" t="s">
        <v>71</v>
      </c>
      <c r="J306" s="30" t="s">
        <v>530</v>
      </c>
      <c r="K306" s="32" t="s">
        <v>531</v>
      </c>
      <c r="L306" s="21" t="s">
        <v>1</v>
      </c>
      <c r="M306" s="9"/>
      <c r="N306" s="33">
        <f t="shared" si="5"/>
        <v>0</v>
      </c>
      <c r="P306" s="9" t="s">
        <v>591</v>
      </c>
      <c r="Q306" s="9" t="str">
        <f t="shared" si="6"/>
        <v>SAAIS</v>
      </c>
    </row>
    <row r="307" spans="1:17" ht="17.25" hidden="1" thickBot="1">
      <c r="A307" s="330"/>
      <c r="B307" s="26" t="s">
        <v>102</v>
      </c>
      <c r="C307" s="27" t="s">
        <v>69</v>
      </c>
      <c r="D307" s="28" t="s">
        <v>532</v>
      </c>
      <c r="E307" s="27" t="s">
        <v>533</v>
      </c>
      <c r="F307" s="29" t="s">
        <v>69</v>
      </c>
      <c r="G307" s="262">
        <v>1256</v>
      </c>
      <c r="H307" s="264" t="s">
        <v>69</v>
      </c>
      <c r="I307" s="31" t="s">
        <v>71</v>
      </c>
      <c r="J307" s="30" t="s">
        <v>534</v>
      </c>
      <c r="K307" s="32" t="s">
        <v>450</v>
      </c>
      <c r="L307" s="21" t="s">
        <v>1</v>
      </c>
      <c r="M307" s="9"/>
      <c r="N307" s="33">
        <f t="shared" si="5"/>
        <v>0</v>
      </c>
      <c r="P307" s="9" t="s">
        <v>591</v>
      </c>
      <c r="Q307" s="9" t="str">
        <f t="shared" si="6"/>
        <v>SMMIS</v>
      </c>
    </row>
    <row r="308" spans="1:17" ht="17.25" hidden="1" thickBot="1">
      <c r="A308" s="330"/>
      <c r="B308" s="26" t="s">
        <v>102</v>
      </c>
      <c r="C308" s="27" t="s">
        <v>69</v>
      </c>
      <c r="D308" s="28" t="s">
        <v>774</v>
      </c>
      <c r="E308" s="27" t="s">
        <v>535</v>
      </c>
      <c r="F308" s="29" t="s">
        <v>69</v>
      </c>
      <c r="G308" s="262">
        <v>1712</v>
      </c>
      <c r="H308" s="264" t="s">
        <v>69</v>
      </c>
      <c r="I308" s="31" t="s">
        <v>71</v>
      </c>
      <c r="J308" s="30" t="s">
        <v>536</v>
      </c>
      <c r="K308" s="32" t="s">
        <v>941</v>
      </c>
      <c r="L308" s="21" t="s">
        <v>1</v>
      </c>
      <c r="M308" s="9"/>
      <c r="N308" s="33">
        <f t="shared" si="5"/>
        <v>0</v>
      </c>
      <c r="P308" s="9" t="s">
        <v>591</v>
      </c>
      <c r="Q308" s="9" t="str">
        <f t="shared" si="6"/>
        <v>STQIS</v>
      </c>
    </row>
    <row r="309" spans="1:17" ht="17.25" hidden="1" thickBot="1">
      <c r="A309" s="330"/>
      <c r="B309" s="26" t="s">
        <v>102</v>
      </c>
      <c r="C309" s="27" t="s">
        <v>69</v>
      </c>
      <c r="D309" s="28" t="s">
        <v>537</v>
      </c>
      <c r="E309" s="27" t="s">
        <v>538</v>
      </c>
      <c r="F309" s="29" t="s">
        <v>69</v>
      </c>
      <c r="G309" s="262">
        <v>1100</v>
      </c>
      <c r="H309" s="264" t="s">
        <v>69</v>
      </c>
      <c r="I309" s="31" t="s">
        <v>71</v>
      </c>
      <c r="J309" s="30" t="s">
        <v>539</v>
      </c>
      <c r="K309" s="32" t="s">
        <v>454</v>
      </c>
      <c r="L309" s="21" t="s">
        <v>1</v>
      </c>
      <c r="M309" s="9"/>
      <c r="N309" s="33">
        <f t="shared" si="5"/>
        <v>0</v>
      </c>
      <c r="P309" s="9" t="s">
        <v>591</v>
      </c>
      <c r="Q309" s="9" t="str">
        <f t="shared" si="6"/>
        <v>SFDIS</v>
      </c>
    </row>
    <row r="310" spans="1:17" ht="17.25" hidden="1" thickBot="1">
      <c r="A310" s="330"/>
      <c r="B310" s="26" t="s">
        <v>102</v>
      </c>
      <c r="C310" s="27" t="s">
        <v>69</v>
      </c>
      <c r="D310" s="28" t="s">
        <v>540</v>
      </c>
      <c r="E310" s="27" t="s">
        <v>541</v>
      </c>
      <c r="F310" s="29" t="s">
        <v>69</v>
      </c>
      <c r="G310" s="262">
        <v>1146</v>
      </c>
      <c r="H310" s="264" t="s">
        <v>69</v>
      </c>
      <c r="I310" s="31" t="s">
        <v>71</v>
      </c>
      <c r="J310" s="30" t="s">
        <v>542</v>
      </c>
      <c r="K310" s="32" t="s">
        <v>517</v>
      </c>
      <c r="L310" s="21" t="s">
        <v>1</v>
      </c>
      <c r="M310" s="9"/>
      <c r="N310" s="33">
        <f t="shared" si="5"/>
        <v>0</v>
      </c>
      <c r="P310" s="9" t="s">
        <v>591</v>
      </c>
      <c r="Q310" s="9" t="str">
        <f t="shared" si="6"/>
        <v>TARIS</v>
      </c>
    </row>
    <row r="311" spans="1:17" ht="17.25" hidden="1" thickBot="1">
      <c r="A311" s="330"/>
      <c r="B311" s="26" t="s">
        <v>102</v>
      </c>
      <c r="C311" s="27" t="s">
        <v>69</v>
      </c>
      <c r="D311" s="28" t="s">
        <v>543</v>
      </c>
      <c r="E311" s="27" t="s">
        <v>544</v>
      </c>
      <c r="F311" s="29" t="s">
        <v>69</v>
      </c>
      <c r="G311" s="262">
        <v>1153</v>
      </c>
      <c r="H311" s="264"/>
      <c r="I311" s="31" t="s">
        <v>71</v>
      </c>
      <c r="J311" s="30" t="s">
        <v>545</v>
      </c>
      <c r="K311" s="32" t="s">
        <v>442</v>
      </c>
      <c r="L311" s="21" t="s">
        <v>1</v>
      </c>
      <c r="M311" s="9"/>
      <c r="N311" s="33">
        <f t="shared" si="5"/>
        <v>0</v>
      </c>
      <c r="P311" s="9" t="s">
        <v>591</v>
      </c>
      <c r="Q311" s="9" t="str">
        <f t="shared" si="6"/>
        <v>VLCIS</v>
      </c>
    </row>
    <row r="312" spans="1:17" ht="17.25" hidden="1" thickBot="1">
      <c r="A312" s="330"/>
      <c r="B312" s="26" t="s">
        <v>102</v>
      </c>
      <c r="C312" s="27" t="s">
        <v>769</v>
      </c>
      <c r="D312" s="28" t="s">
        <v>770</v>
      </c>
      <c r="E312" s="27" t="s">
        <v>771</v>
      </c>
      <c r="F312" s="29" t="s">
        <v>69</v>
      </c>
      <c r="G312" s="262">
        <v>1299</v>
      </c>
      <c r="H312" s="263"/>
      <c r="I312" s="31" t="s">
        <v>71</v>
      </c>
      <c r="J312" s="30" t="s">
        <v>772</v>
      </c>
      <c r="K312" s="32" t="s">
        <v>773</v>
      </c>
      <c r="L312" s="21" t="s">
        <v>1</v>
      </c>
      <c r="M312" s="9"/>
      <c r="N312" s="33">
        <f t="shared" si="5"/>
        <v>0</v>
      </c>
      <c r="P312" s="9" t="s">
        <v>591</v>
      </c>
      <c r="Q312" s="9" t="str">
        <f t="shared" si="6"/>
        <v>WTPIS</v>
      </c>
    </row>
    <row r="313" spans="1:17" ht="17.25" hidden="1" thickBot="1">
      <c r="A313" s="330"/>
      <c r="B313" s="26" t="s">
        <v>673</v>
      </c>
      <c r="C313" s="211" t="s">
        <v>885</v>
      </c>
      <c r="D313" s="28" t="s">
        <v>886</v>
      </c>
      <c r="E313" s="211" t="s">
        <v>885</v>
      </c>
      <c r="F313" s="29" t="s">
        <v>217</v>
      </c>
      <c r="G313" s="262">
        <v>2157</v>
      </c>
      <c r="H313" s="263"/>
      <c r="I313" s="31" t="s">
        <v>218</v>
      </c>
      <c r="J313" s="30" t="s">
        <v>887</v>
      </c>
      <c r="K313" s="32" t="s">
        <v>69</v>
      </c>
      <c r="L313" s="21" t="s">
        <v>1</v>
      </c>
      <c r="M313" s="9"/>
      <c r="N313" s="33">
        <f t="shared" si="5"/>
        <v>0</v>
      </c>
      <c r="P313" s="9" t="s">
        <v>591</v>
      </c>
      <c r="Q313" s="9" t="str">
        <f t="shared" si="6"/>
        <v>BSP</v>
      </c>
    </row>
    <row r="314" spans="1:17" s="34" customFormat="1" ht="15.75" hidden="1" thickBot="1">
      <c r="A314" s="330"/>
      <c r="B314" s="26" t="s">
        <v>673</v>
      </c>
      <c r="C314" s="27" t="s">
        <v>546</v>
      </c>
      <c r="D314" s="28" t="s">
        <v>547</v>
      </c>
      <c r="E314" s="27" t="s">
        <v>546</v>
      </c>
      <c r="F314" s="29" t="s">
        <v>217</v>
      </c>
      <c r="G314" s="260">
        <v>1703</v>
      </c>
      <c r="H314" s="261" t="s">
        <v>69</v>
      </c>
      <c r="I314" s="31" t="s">
        <v>218</v>
      </c>
      <c r="J314" s="30" t="s">
        <v>548</v>
      </c>
      <c r="K314" s="32" t="s">
        <v>69</v>
      </c>
      <c r="L314" s="12" t="s">
        <v>1</v>
      </c>
      <c r="M314" s="9"/>
      <c r="N314" s="33">
        <f t="shared" si="5"/>
        <v>0</v>
      </c>
      <c r="P314" s="9" t="s">
        <v>591</v>
      </c>
      <c r="Q314" s="9" t="str">
        <f t="shared" si="6"/>
        <v>SLJ</v>
      </c>
    </row>
    <row r="315" spans="1:17" s="34" customFormat="1" ht="15.75" hidden="1" thickBot="1">
      <c r="A315" s="330"/>
      <c r="B315" s="26" t="s">
        <v>673</v>
      </c>
      <c r="C315" s="249" t="s">
        <v>950</v>
      </c>
      <c r="D315" s="28" t="s">
        <v>951</v>
      </c>
      <c r="E315" s="27" t="s">
        <v>950</v>
      </c>
      <c r="F315" s="29" t="s">
        <v>568</v>
      </c>
      <c r="G315" s="260">
        <v>2299</v>
      </c>
      <c r="H315" s="267"/>
      <c r="I315" s="31" t="s">
        <v>218</v>
      </c>
      <c r="J315" s="30" t="s">
        <v>952</v>
      </c>
      <c r="K315" s="32" t="s">
        <v>69</v>
      </c>
      <c r="L315" s="12" t="s">
        <v>1</v>
      </c>
      <c r="M315" s="9"/>
      <c r="N315" s="33"/>
      <c r="P315" s="9"/>
      <c r="Q315" s="9" t="str">
        <f t="shared" si="6"/>
        <v>BPR</v>
      </c>
    </row>
    <row r="316" spans="1:17" s="34" customFormat="1" ht="15.75" hidden="1" thickBot="1">
      <c r="A316" s="330"/>
      <c r="B316" s="201" t="s">
        <v>673</v>
      </c>
      <c r="C316" s="211" t="s">
        <v>795</v>
      </c>
      <c r="D316" s="28" t="s">
        <v>793</v>
      </c>
      <c r="E316" s="211" t="s">
        <v>795</v>
      </c>
      <c r="F316" s="29" t="s">
        <v>217</v>
      </c>
      <c r="G316" s="262">
        <v>1797</v>
      </c>
      <c r="H316" s="269" t="s">
        <v>69</v>
      </c>
      <c r="I316" s="31" t="s">
        <v>218</v>
      </c>
      <c r="J316" s="30" t="s">
        <v>794</v>
      </c>
      <c r="K316" s="32" t="s">
        <v>69</v>
      </c>
      <c r="L316" s="12" t="s">
        <v>1</v>
      </c>
      <c r="M316" s="9"/>
      <c r="N316" s="33">
        <f t="shared" si="5"/>
        <v>0</v>
      </c>
      <c r="P316" s="9" t="s">
        <v>591</v>
      </c>
      <c r="Q316" s="9" t="str">
        <f t="shared" si="6"/>
        <v>XFU</v>
      </c>
    </row>
    <row r="317" spans="1:17" s="34" customFormat="1" ht="15.75" hidden="1" thickBot="1">
      <c r="A317" s="330"/>
      <c r="B317" s="26" t="s">
        <v>673</v>
      </c>
      <c r="C317" s="27">
        <v>602546777</v>
      </c>
      <c r="D317" s="28" t="s">
        <v>549</v>
      </c>
      <c r="E317" s="27">
        <v>602546777</v>
      </c>
      <c r="F317" s="29" t="s">
        <v>217</v>
      </c>
      <c r="G317" s="260">
        <v>1409</v>
      </c>
      <c r="H317" s="261" t="s">
        <v>69</v>
      </c>
      <c r="I317" s="31" t="s">
        <v>218</v>
      </c>
      <c r="J317" s="30" t="s">
        <v>550</v>
      </c>
      <c r="K317" s="32" t="s">
        <v>69</v>
      </c>
      <c r="L317" s="12" t="s">
        <v>1</v>
      </c>
      <c r="M317" s="9"/>
      <c r="N317" s="33">
        <f t="shared" si="5"/>
        <v>0</v>
      </c>
      <c r="P317" s="9" t="s">
        <v>591</v>
      </c>
      <c r="Q317" s="9" t="str">
        <f t="shared" si="6"/>
        <v>XFQ</v>
      </c>
    </row>
    <row r="318" spans="1:17" s="34" customFormat="1" ht="15.75" hidden="1" thickBot="1">
      <c r="A318" s="330"/>
      <c r="B318" s="26" t="s">
        <v>673</v>
      </c>
      <c r="C318" s="27" t="s">
        <v>551</v>
      </c>
      <c r="D318" s="28" t="s">
        <v>741</v>
      </c>
      <c r="E318" s="27" t="s">
        <v>551</v>
      </c>
      <c r="F318" s="29" t="s">
        <v>217</v>
      </c>
      <c r="G318" s="260">
        <v>1809</v>
      </c>
      <c r="H318" s="261" t="s">
        <v>69</v>
      </c>
      <c r="I318" s="31" t="s">
        <v>218</v>
      </c>
      <c r="J318" s="30" t="s">
        <v>730</v>
      </c>
      <c r="K318" s="32" t="s">
        <v>69</v>
      </c>
      <c r="L318" s="12" t="s">
        <v>1</v>
      </c>
      <c r="M318" s="9"/>
      <c r="N318" s="33">
        <f t="shared" si="5"/>
        <v>0</v>
      </c>
      <c r="P318" s="9" t="s">
        <v>591</v>
      </c>
      <c r="Q318" s="9" t="str">
        <f t="shared" si="6"/>
        <v>XFC</v>
      </c>
    </row>
    <row r="319" spans="1:17" s="34" customFormat="1" ht="15.75" hidden="1" thickBot="1">
      <c r="A319" s="330"/>
      <c r="B319" s="26" t="s">
        <v>673</v>
      </c>
      <c r="C319" s="27">
        <v>812754375</v>
      </c>
      <c r="D319" s="28" t="s">
        <v>731</v>
      </c>
      <c r="E319" s="27">
        <v>812754375</v>
      </c>
      <c r="F319" s="29" t="s">
        <v>217</v>
      </c>
      <c r="G319" s="260">
        <v>1856</v>
      </c>
      <c r="H319" s="261"/>
      <c r="I319" s="31" t="s">
        <v>218</v>
      </c>
      <c r="J319" s="30" t="s">
        <v>732</v>
      </c>
      <c r="K319" s="32" t="s">
        <v>69</v>
      </c>
      <c r="L319" s="12" t="s">
        <v>1</v>
      </c>
      <c r="M319" s="9"/>
      <c r="N319" s="33">
        <f t="shared" si="5"/>
        <v>0</v>
      </c>
      <c r="P319" s="9" t="s">
        <v>591</v>
      </c>
      <c r="Q319" s="9" t="str">
        <f t="shared" si="6"/>
        <v>AGU</v>
      </c>
    </row>
    <row r="320" spans="1:17" s="34" customFormat="1" ht="13.5" customHeight="1" hidden="1" thickBot="1">
      <c r="A320" s="330"/>
      <c r="B320" s="26" t="s">
        <v>673</v>
      </c>
      <c r="C320" s="27">
        <v>797137937</v>
      </c>
      <c r="D320" s="28" t="s">
        <v>552</v>
      </c>
      <c r="E320" s="27">
        <v>797137937</v>
      </c>
      <c r="F320" s="29" t="s">
        <v>217</v>
      </c>
      <c r="G320" s="260">
        <v>1410</v>
      </c>
      <c r="H320" s="261" t="s">
        <v>69</v>
      </c>
      <c r="I320" s="31" t="s">
        <v>218</v>
      </c>
      <c r="J320" s="30" t="s">
        <v>553</v>
      </c>
      <c r="K320" s="32" t="s">
        <v>69</v>
      </c>
      <c r="L320" s="12" t="s">
        <v>1</v>
      </c>
      <c r="M320" s="9"/>
      <c r="N320" s="33">
        <f t="shared" si="5"/>
        <v>0</v>
      </c>
      <c r="P320" s="9" t="s">
        <v>591</v>
      </c>
      <c r="Q320" s="9" t="str">
        <f t="shared" si="6"/>
        <v>LAN</v>
      </c>
    </row>
    <row r="321" spans="1:17" s="34" customFormat="1" ht="15.75" hidden="1" thickBot="1">
      <c r="A321" s="330"/>
      <c r="B321" s="26" t="s">
        <v>673</v>
      </c>
      <c r="C321" s="27">
        <v>968799200</v>
      </c>
      <c r="D321" s="28" t="s">
        <v>554</v>
      </c>
      <c r="E321" s="27">
        <v>968799200</v>
      </c>
      <c r="F321" s="29" t="s">
        <v>217</v>
      </c>
      <c r="G321" s="260">
        <v>1599</v>
      </c>
      <c r="H321" s="261" t="s">
        <v>69</v>
      </c>
      <c r="I321" s="31" t="s">
        <v>218</v>
      </c>
      <c r="J321" s="30" t="s">
        <v>555</v>
      </c>
      <c r="K321" s="32" t="s">
        <v>69</v>
      </c>
      <c r="L321" s="12" t="s">
        <v>1</v>
      </c>
      <c r="M321" s="9"/>
      <c r="N321" s="33">
        <f t="shared" si="5"/>
        <v>0</v>
      </c>
      <c r="P321" s="9" t="s">
        <v>591</v>
      </c>
      <c r="Q321" s="9" t="str">
        <f t="shared" si="6"/>
        <v>LUI</v>
      </c>
    </row>
    <row r="322" spans="1:17" s="34" customFormat="1" ht="15.75" hidden="1" thickBot="1">
      <c r="A322" s="330"/>
      <c r="B322" s="26" t="s">
        <v>673</v>
      </c>
      <c r="C322" s="27">
        <v>816664320</v>
      </c>
      <c r="D322" s="28" t="s">
        <v>556</v>
      </c>
      <c r="E322" s="27">
        <v>816664320</v>
      </c>
      <c r="F322" s="29" t="s">
        <v>217</v>
      </c>
      <c r="G322" s="260">
        <v>1557</v>
      </c>
      <c r="H322" s="261" t="s">
        <v>69</v>
      </c>
      <c r="I322" s="31" t="s">
        <v>218</v>
      </c>
      <c r="J322" s="30" t="s">
        <v>557</v>
      </c>
      <c r="K322" s="32" t="s">
        <v>69</v>
      </c>
      <c r="L322" s="12" t="s">
        <v>1</v>
      </c>
      <c r="M322" s="9"/>
      <c r="N322" s="33">
        <f t="shared" si="5"/>
        <v>0</v>
      </c>
      <c r="P322" s="9" t="s">
        <v>591</v>
      </c>
      <c r="Q322" s="9" t="str">
        <f t="shared" si="6"/>
        <v>PB3</v>
      </c>
    </row>
    <row r="323" spans="1:17" s="34" customFormat="1" ht="15.75" hidden="1" thickBot="1">
      <c r="A323" s="330"/>
      <c r="B323" s="26" t="s">
        <v>673</v>
      </c>
      <c r="C323" s="27">
        <v>814072815</v>
      </c>
      <c r="D323" s="28" t="s">
        <v>558</v>
      </c>
      <c r="E323" s="27">
        <v>814072815</v>
      </c>
      <c r="F323" s="29" t="s">
        <v>217</v>
      </c>
      <c r="G323" s="260">
        <v>1320</v>
      </c>
      <c r="H323" s="261" t="s">
        <v>69</v>
      </c>
      <c r="I323" s="31" t="s">
        <v>218</v>
      </c>
      <c r="J323" s="30" t="s">
        <v>559</v>
      </c>
      <c r="K323" s="32" t="s">
        <v>69</v>
      </c>
      <c r="L323" s="12" t="s">
        <v>1</v>
      </c>
      <c r="M323" s="9"/>
      <c r="N323" s="33">
        <f t="shared" si="5"/>
        <v>0</v>
      </c>
      <c r="P323" s="9" t="s">
        <v>591</v>
      </c>
      <c r="Q323" s="9" t="str">
        <f t="shared" si="6"/>
        <v>PB4</v>
      </c>
    </row>
    <row r="324" spans="1:17" s="34" customFormat="1" ht="15.75" hidden="1" thickBot="1">
      <c r="A324" s="330"/>
      <c r="B324" s="26" t="s">
        <v>673</v>
      </c>
      <c r="C324" s="27">
        <v>812506467</v>
      </c>
      <c r="D324" s="28" t="s">
        <v>560</v>
      </c>
      <c r="E324" s="27">
        <v>812506467</v>
      </c>
      <c r="F324" s="29" t="s">
        <v>217</v>
      </c>
      <c r="G324" s="260">
        <v>1318</v>
      </c>
      <c r="H324" s="261" t="s">
        <v>69</v>
      </c>
      <c r="I324" s="31" t="s">
        <v>218</v>
      </c>
      <c r="J324" s="30" t="s">
        <v>415</v>
      </c>
      <c r="K324" s="32" t="s">
        <v>69</v>
      </c>
      <c r="L324" s="12" t="s">
        <v>1</v>
      </c>
      <c r="M324" s="9"/>
      <c r="N324" s="33">
        <f t="shared" si="5"/>
        <v>0</v>
      </c>
      <c r="P324" s="9" t="s">
        <v>591</v>
      </c>
      <c r="Q324" s="9" t="str">
        <f t="shared" si="6"/>
        <v>PB1</v>
      </c>
    </row>
    <row r="325" spans="1:17" s="34" customFormat="1" ht="15.75" hidden="1" thickBot="1">
      <c r="A325" s="330"/>
      <c r="B325" s="26" t="s">
        <v>673</v>
      </c>
      <c r="C325" s="27">
        <v>813178514</v>
      </c>
      <c r="D325" s="28" t="s">
        <v>561</v>
      </c>
      <c r="E325" s="27">
        <v>813178514</v>
      </c>
      <c r="F325" s="29" t="s">
        <v>217</v>
      </c>
      <c r="G325" s="260">
        <v>1543</v>
      </c>
      <c r="H325" s="268" t="s">
        <v>69</v>
      </c>
      <c r="I325" s="31" t="s">
        <v>218</v>
      </c>
      <c r="J325" s="30" t="s">
        <v>562</v>
      </c>
      <c r="K325" s="32" t="s">
        <v>69</v>
      </c>
      <c r="L325" s="12" t="s">
        <v>1</v>
      </c>
      <c r="M325" s="9"/>
      <c r="N325" s="33">
        <f t="shared" si="5"/>
        <v>0</v>
      </c>
      <c r="P325" s="9" t="s">
        <v>591</v>
      </c>
      <c r="Q325" s="9" t="str">
        <f t="shared" si="6"/>
        <v>RAM</v>
      </c>
    </row>
    <row r="326" spans="1:17" s="34" customFormat="1" ht="15.75" hidden="1" thickBot="1">
      <c r="A326" s="330"/>
      <c r="B326" s="26" t="s">
        <v>673</v>
      </c>
      <c r="C326" s="27" t="s">
        <v>563</v>
      </c>
      <c r="D326" s="28" t="s">
        <v>564</v>
      </c>
      <c r="E326" s="27" t="s">
        <v>563</v>
      </c>
      <c r="F326" s="29" t="s">
        <v>217</v>
      </c>
      <c r="G326" s="260">
        <v>1673</v>
      </c>
      <c r="H326" s="261" t="s">
        <v>69</v>
      </c>
      <c r="I326" s="31" t="s">
        <v>218</v>
      </c>
      <c r="J326" s="30" t="s">
        <v>565</v>
      </c>
      <c r="K326" s="32" t="s">
        <v>69</v>
      </c>
      <c r="L326" s="12" t="s">
        <v>1</v>
      </c>
      <c r="M326" s="9"/>
      <c r="N326" s="33">
        <f>IF(L326="No",0,1)</f>
        <v>0</v>
      </c>
      <c r="P326" s="9" t="s">
        <v>591</v>
      </c>
      <c r="Q326" s="9" t="str">
        <f>J326</f>
        <v>SLN</v>
      </c>
    </row>
    <row r="327" spans="1:17" s="34" customFormat="1" ht="15.75" hidden="1" thickBot="1">
      <c r="A327" s="330"/>
      <c r="B327" s="26" t="s">
        <v>673</v>
      </c>
      <c r="C327" s="27">
        <v>812775157</v>
      </c>
      <c r="D327" s="28" t="s">
        <v>743</v>
      </c>
      <c r="E327" s="27">
        <v>812775157</v>
      </c>
      <c r="F327" s="29" t="s">
        <v>217</v>
      </c>
      <c r="G327" s="260">
        <v>1926</v>
      </c>
      <c r="H327" s="267"/>
      <c r="I327" s="31" t="s">
        <v>218</v>
      </c>
      <c r="J327" s="30" t="s">
        <v>790</v>
      </c>
      <c r="K327" s="32" t="s">
        <v>69</v>
      </c>
      <c r="L327" s="12" t="s">
        <v>1</v>
      </c>
      <c r="M327" s="9"/>
      <c r="N327" s="33">
        <f aca="true" t="shared" si="7" ref="N327:N332">IF(L327="No",0,1)</f>
        <v>0</v>
      </c>
      <c r="P327" s="9" t="s">
        <v>591</v>
      </c>
      <c r="Q327" s="9" t="str">
        <f>J327</f>
        <v>VDR</v>
      </c>
    </row>
    <row r="328" spans="1:17" s="34" customFormat="1" ht="15.75" hidden="1" thickBot="1">
      <c r="A328" s="330"/>
      <c r="B328" s="26" t="s">
        <v>673</v>
      </c>
      <c r="C328" s="27">
        <v>791043198</v>
      </c>
      <c r="D328" s="28" t="s">
        <v>566</v>
      </c>
      <c r="E328" s="27">
        <v>791043198</v>
      </c>
      <c r="F328" s="29" t="s">
        <v>217</v>
      </c>
      <c r="G328" s="260">
        <v>1739</v>
      </c>
      <c r="H328" s="261" t="s">
        <v>69</v>
      </c>
      <c r="I328" s="31" t="s">
        <v>218</v>
      </c>
      <c r="J328" s="30" t="s">
        <v>567</v>
      </c>
      <c r="K328" s="32" t="s">
        <v>69</v>
      </c>
      <c r="L328" s="12" t="s">
        <v>1</v>
      </c>
      <c r="M328" s="9"/>
      <c r="N328" s="33">
        <f t="shared" si="7"/>
        <v>0</v>
      </c>
      <c r="P328" s="9" t="s">
        <v>591</v>
      </c>
      <c r="Q328" s="9" t="str">
        <f t="shared" si="6"/>
        <v>LUS</v>
      </c>
    </row>
    <row r="329" spans="1:17" s="34" customFormat="1" ht="15.75" hidden="1" thickBot="1">
      <c r="A329" s="330"/>
      <c r="B329" s="26" t="s">
        <v>673</v>
      </c>
      <c r="C329" s="27">
        <v>81368366</v>
      </c>
      <c r="D329" s="28" t="s">
        <v>888</v>
      </c>
      <c r="E329" s="211" t="s">
        <v>889</v>
      </c>
      <c r="F329" s="29" t="s">
        <v>217</v>
      </c>
      <c r="G329" s="260">
        <v>2173</v>
      </c>
      <c r="H329" s="267"/>
      <c r="I329" s="31" t="s">
        <v>218</v>
      </c>
      <c r="J329" s="30" t="s">
        <v>890</v>
      </c>
      <c r="K329" s="32" t="s">
        <v>69</v>
      </c>
      <c r="L329" s="12" t="s">
        <v>1</v>
      </c>
      <c r="M329" s="9"/>
      <c r="N329" s="33">
        <f t="shared" si="7"/>
        <v>0</v>
      </c>
      <c r="P329" s="9" t="s">
        <v>591</v>
      </c>
      <c r="Q329" s="9" t="str">
        <f t="shared" si="6"/>
        <v>SPH</v>
      </c>
    </row>
    <row r="330" spans="1:17" s="34" customFormat="1" ht="15.75" hidden="1" thickBot="1">
      <c r="A330" s="330"/>
      <c r="B330" s="201" t="s">
        <v>673</v>
      </c>
      <c r="C330" s="27">
        <v>5868031600</v>
      </c>
      <c r="D330" s="28" t="s">
        <v>791</v>
      </c>
      <c r="E330" s="27">
        <v>5868031600</v>
      </c>
      <c r="F330" s="29" t="s">
        <v>568</v>
      </c>
      <c r="G330" s="262">
        <v>9020</v>
      </c>
      <c r="H330" s="269" t="s">
        <v>69</v>
      </c>
      <c r="I330" s="31" t="s">
        <v>218</v>
      </c>
      <c r="J330" s="30" t="s">
        <v>792</v>
      </c>
      <c r="K330" s="32" t="s">
        <v>69</v>
      </c>
      <c r="L330" s="12" t="s">
        <v>1</v>
      </c>
      <c r="M330" s="9"/>
      <c r="N330" s="33">
        <f t="shared" si="7"/>
        <v>0</v>
      </c>
      <c r="P330" s="9" t="s">
        <v>591</v>
      </c>
      <c r="Q330" s="9" t="str">
        <f t="shared" si="6"/>
        <v>SED</v>
      </c>
    </row>
    <row r="331" spans="1:17" s="34" customFormat="1" ht="15.75" hidden="1" thickBot="1">
      <c r="A331" s="330"/>
      <c r="B331" s="26" t="s">
        <v>673</v>
      </c>
      <c r="C331" s="211" t="s">
        <v>797</v>
      </c>
      <c r="D331" s="28" t="s">
        <v>796</v>
      </c>
      <c r="E331" s="211" t="s">
        <v>797</v>
      </c>
      <c r="F331" s="29" t="s">
        <v>217</v>
      </c>
      <c r="G331" s="260">
        <v>9019</v>
      </c>
      <c r="H331" s="261" t="s">
        <v>69</v>
      </c>
      <c r="I331" s="31" t="s">
        <v>218</v>
      </c>
      <c r="J331" s="30" t="s">
        <v>800</v>
      </c>
      <c r="K331" s="32" t="s">
        <v>69</v>
      </c>
      <c r="L331" s="12" t="s">
        <v>1</v>
      </c>
      <c r="M331" s="9"/>
      <c r="N331" s="33">
        <f t="shared" si="7"/>
        <v>0</v>
      </c>
      <c r="P331" s="9" t="s">
        <v>591</v>
      </c>
      <c r="Q331" s="9" t="str">
        <f>J331</f>
        <v>TLD</v>
      </c>
    </row>
    <row r="332" spans="1:17" s="34" customFormat="1" ht="15.75" hidden="1" thickBot="1">
      <c r="A332" s="330"/>
      <c r="B332" s="26" t="s">
        <v>673</v>
      </c>
      <c r="C332" s="27">
        <v>962560293</v>
      </c>
      <c r="D332" s="28" t="s">
        <v>569</v>
      </c>
      <c r="E332" s="27">
        <v>962560293</v>
      </c>
      <c r="F332" s="29" t="s">
        <v>217</v>
      </c>
      <c r="G332" s="260">
        <v>1483</v>
      </c>
      <c r="H332" s="261" t="s">
        <v>69</v>
      </c>
      <c r="I332" s="31" t="s">
        <v>218</v>
      </c>
      <c r="J332" s="30" t="s">
        <v>570</v>
      </c>
      <c r="K332" s="32" t="s">
        <v>69</v>
      </c>
      <c r="L332" s="12" t="s">
        <v>1</v>
      </c>
      <c r="M332" s="9"/>
      <c r="N332" s="33">
        <f t="shared" si="7"/>
        <v>0</v>
      </c>
      <c r="P332" s="9" t="s">
        <v>591</v>
      </c>
      <c r="Q332" s="9" t="str">
        <f t="shared" si="6"/>
        <v>TCL</v>
      </c>
    </row>
    <row r="333" spans="1:17" ht="17.25" thickBot="1">
      <c r="A333" s="330"/>
      <c r="B333" s="220" t="str">
        <f>IF($E$49="North America","North America",IF($E$49="Europe","Europe",IF($E$49="Africa","Africa",IF($E$49="Asia","Asia",IF($E$49="South America","South America","-")))))</f>
        <v>-</v>
      </c>
      <c r="C333" s="221" t="s">
        <v>571</v>
      </c>
      <c r="D333" s="222"/>
      <c r="E333" s="223"/>
      <c r="F333" s="224"/>
      <c r="G333" s="265"/>
      <c r="H333" s="266"/>
      <c r="I333" s="223"/>
      <c r="J333" s="225"/>
      <c r="K333" s="225"/>
      <c r="L333" s="19"/>
      <c r="M333" s="9"/>
      <c r="N333" s="33"/>
      <c r="P333" s="9" t="s">
        <v>591</v>
      </c>
      <c r="Q333" s="9">
        <f t="shared" si="6"/>
        <v>0</v>
      </c>
    </row>
    <row r="334" spans="1:17" ht="17.25" hidden="1" thickBot="1">
      <c r="A334" s="330"/>
      <c r="B334" s="26" t="s">
        <v>102</v>
      </c>
      <c r="C334" s="211" t="s">
        <v>69</v>
      </c>
      <c r="D334" s="28" t="s">
        <v>574</v>
      </c>
      <c r="E334" s="211" t="s">
        <v>575</v>
      </c>
      <c r="F334" s="29" t="s">
        <v>69</v>
      </c>
      <c r="G334" s="262">
        <v>1085</v>
      </c>
      <c r="H334" s="264"/>
      <c r="I334" s="31" t="s">
        <v>71</v>
      </c>
      <c r="J334" s="30" t="s">
        <v>576</v>
      </c>
      <c r="K334" s="32" t="s">
        <v>573</v>
      </c>
      <c r="L334" s="21" t="s">
        <v>1</v>
      </c>
      <c r="M334" s="9"/>
      <c r="N334" s="33">
        <f t="shared" si="5"/>
        <v>0</v>
      </c>
      <c r="P334" s="9" t="s">
        <v>591</v>
      </c>
      <c r="Q334" s="9" t="str">
        <f t="shared" si="6"/>
        <v>INGXS</v>
      </c>
    </row>
    <row r="335" spans="1:17" ht="17.25" hidden="1" thickBot="1">
      <c r="A335" s="330"/>
      <c r="B335" s="26" t="s">
        <v>102</v>
      </c>
      <c r="C335" s="211" t="s">
        <v>69</v>
      </c>
      <c r="D335" s="28" t="s">
        <v>577</v>
      </c>
      <c r="E335" s="211" t="s">
        <v>578</v>
      </c>
      <c r="F335" s="29" t="s">
        <v>69</v>
      </c>
      <c r="G335" s="262">
        <v>1737</v>
      </c>
      <c r="H335" s="264" t="s">
        <v>69</v>
      </c>
      <c r="I335" s="31" t="s">
        <v>71</v>
      </c>
      <c r="J335" s="30" t="s">
        <v>579</v>
      </c>
      <c r="K335" s="32" t="s">
        <v>572</v>
      </c>
      <c r="L335" s="21" t="s">
        <v>1</v>
      </c>
      <c r="M335" s="9"/>
      <c r="N335" s="33">
        <f t="shared" si="5"/>
        <v>0</v>
      </c>
      <c r="P335" s="9" t="s">
        <v>591</v>
      </c>
      <c r="Q335" s="9" t="str">
        <f t="shared" si="6"/>
        <v>THLXS</v>
      </c>
    </row>
    <row r="336" spans="1:17" ht="17.25" hidden="1" thickBot="1">
      <c r="A336" s="330"/>
      <c r="B336" s="26" t="s">
        <v>102</v>
      </c>
      <c r="C336" s="211" t="s">
        <v>69</v>
      </c>
      <c r="D336" s="28" t="s">
        <v>580</v>
      </c>
      <c r="E336" s="211" t="s">
        <v>581</v>
      </c>
      <c r="F336" s="29" t="s">
        <v>69</v>
      </c>
      <c r="G336" s="262">
        <v>1088</v>
      </c>
      <c r="H336" s="264" t="s">
        <v>69</v>
      </c>
      <c r="I336" s="31" t="s">
        <v>71</v>
      </c>
      <c r="J336" s="30" t="s">
        <v>582</v>
      </c>
      <c r="K336" s="32" t="s">
        <v>573</v>
      </c>
      <c r="L336" s="21" t="s">
        <v>1</v>
      </c>
      <c r="M336" s="9"/>
      <c r="N336" s="33">
        <f>IF(L336="No",0,1)</f>
        <v>0</v>
      </c>
      <c r="P336" s="9" t="s">
        <v>591</v>
      </c>
      <c r="Q336" s="9" t="str">
        <f t="shared" si="6"/>
        <v>NTGXS</v>
      </c>
    </row>
    <row r="337" spans="1:17" ht="17.25" hidden="1" thickBot="1">
      <c r="A337" s="330"/>
      <c r="B337" s="26" t="s">
        <v>102</v>
      </c>
      <c r="C337" s="211" t="s">
        <v>69</v>
      </c>
      <c r="D337" s="28" t="s">
        <v>583</v>
      </c>
      <c r="E337" s="211" t="s">
        <v>584</v>
      </c>
      <c r="F337" s="29" t="s">
        <v>69</v>
      </c>
      <c r="G337" s="262">
        <v>1089</v>
      </c>
      <c r="H337" s="264" t="s">
        <v>69</v>
      </c>
      <c r="I337" s="31" t="s">
        <v>71</v>
      </c>
      <c r="J337" s="30" t="s">
        <v>585</v>
      </c>
      <c r="K337" s="32" t="s">
        <v>573</v>
      </c>
      <c r="L337" s="21" t="s">
        <v>1</v>
      </c>
      <c r="M337" s="9"/>
      <c r="N337" s="33">
        <f>IF(L337="No",0,1)</f>
        <v>0</v>
      </c>
      <c r="P337" s="9" t="s">
        <v>591</v>
      </c>
      <c r="Q337" s="9" t="str">
        <f t="shared" si="6"/>
        <v>OFFXS</v>
      </c>
    </row>
    <row r="338" spans="1:17" ht="17.25" hidden="1" thickBot="1">
      <c r="A338" s="330"/>
      <c r="B338" s="26" t="s">
        <v>102</v>
      </c>
      <c r="C338" s="211" t="s">
        <v>69</v>
      </c>
      <c r="D338" s="28" t="s">
        <v>778</v>
      </c>
      <c r="E338" s="211" t="s">
        <v>779</v>
      </c>
      <c r="F338" s="29" t="s">
        <v>69</v>
      </c>
      <c r="G338" s="262"/>
      <c r="H338" s="263"/>
      <c r="I338" s="31" t="s">
        <v>71</v>
      </c>
      <c r="J338" s="30" t="s">
        <v>780</v>
      </c>
      <c r="K338" s="32" t="s">
        <v>588</v>
      </c>
      <c r="L338" s="21" t="s">
        <v>1</v>
      </c>
      <c r="M338" s="9"/>
      <c r="N338" s="33">
        <f>IF(L338="No",0,1)</f>
        <v>0</v>
      </c>
      <c r="P338" s="9" t="s">
        <v>591</v>
      </c>
      <c r="Q338" s="9" t="str">
        <f t="shared" si="6"/>
        <v>RNNXS</v>
      </c>
    </row>
    <row r="339" spans="1:17" ht="17.25" hidden="1" thickBot="1">
      <c r="A339" s="330"/>
      <c r="B339" s="26" t="s">
        <v>102</v>
      </c>
      <c r="C339" s="211" t="s">
        <v>69</v>
      </c>
      <c r="D339" s="28" t="s">
        <v>209</v>
      </c>
      <c r="E339" s="211" t="s">
        <v>586</v>
      </c>
      <c r="F339" s="29" t="s">
        <v>69</v>
      </c>
      <c r="G339" s="262">
        <v>1133</v>
      </c>
      <c r="H339" s="264" t="s">
        <v>69</v>
      </c>
      <c r="I339" s="31" t="s">
        <v>71</v>
      </c>
      <c r="J339" s="30" t="s">
        <v>587</v>
      </c>
      <c r="K339" s="32" t="s">
        <v>121</v>
      </c>
      <c r="L339" s="21" t="s">
        <v>1</v>
      </c>
      <c r="M339" s="9"/>
      <c r="N339" s="33">
        <f>IF(L339="No",0,1)</f>
        <v>0</v>
      </c>
      <c r="P339" s="9" t="s">
        <v>591</v>
      </c>
      <c r="Q339" s="9" t="str">
        <f>J339</f>
        <v>VGOXS</v>
      </c>
    </row>
    <row r="340" ht="16.5"/>
    <row r="341" ht="16.5"/>
    <row r="342" ht="16.5"/>
    <row r="343" ht="16.5"/>
    <row r="344" ht="16.5"/>
    <row r="345" ht="16.5"/>
    <row r="346" ht="16.5"/>
    <row r="347" ht="16.5"/>
    <row r="348" ht="16.5"/>
    <row r="349" ht="16.5"/>
    <row r="350" ht="16.5"/>
    <row r="351" ht="16.5"/>
    <row r="352" ht="16.5"/>
    <row r="353" ht="16.5"/>
    <row r="354" ht="16.5"/>
    <row r="355" ht="16.5"/>
    <row r="357" ht="16.5">
      <c r="Q357" s="189" t="s">
        <v>700</v>
      </c>
    </row>
    <row r="358" spans="14:17" ht="16.5">
      <c r="N358" s="226"/>
      <c r="Q358" s="34" t="e">
        <f>VLOOKUP("Yes",Parameter_sheet!L121:Q339,6,0)</f>
        <v>#N/A</v>
      </c>
    </row>
  </sheetData>
  <sheetProtection password="C60C" sheet="1" objects="1" scenarios="1" selectLockedCells="1"/>
  <mergeCells count="296">
    <mergeCell ref="G246:H246"/>
    <mergeCell ref="G247:H247"/>
    <mergeCell ref="G315:H315"/>
    <mergeCell ref="G133:H133"/>
    <mergeCell ref="G260:H260"/>
    <mergeCell ref="G264:H264"/>
    <mergeCell ref="G233:H233"/>
    <mergeCell ref="G298:H298"/>
    <mergeCell ref="G270:H270"/>
    <mergeCell ref="G271:H271"/>
    <mergeCell ref="G265:H265"/>
    <mergeCell ref="G240:H240"/>
    <mergeCell ref="G243:H243"/>
    <mergeCell ref="G238:H238"/>
    <mergeCell ref="G296:H296"/>
    <mergeCell ref="G241:H241"/>
    <mergeCell ref="G217:H217"/>
    <mergeCell ref="G223:H223"/>
    <mergeCell ref="G235:H235"/>
    <mergeCell ref="G224:H224"/>
    <mergeCell ref="G225:H225"/>
    <mergeCell ref="G239:H239"/>
    <mergeCell ref="G227:H227"/>
    <mergeCell ref="G232:H232"/>
    <mergeCell ref="G237:H237"/>
    <mergeCell ref="G226:H226"/>
    <mergeCell ref="G211:H211"/>
    <mergeCell ref="G222:H222"/>
    <mergeCell ref="G207:H207"/>
    <mergeCell ref="G208:H208"/>
    <mergeCell ref="G210:H210"/>
    <mergeCell ref="G220:H220"/>
    <mergeCell ref="G212:H212"/>
    <mergeCell ref="G219:H219"/>
    <mergeCell ref="G216:H216"/>
    <mergeCell ref="G218:H218"/>
    <mergeCell ref="G215:H215"/>
    <mergeCell ref="G189:H189"/>
    <mergeCell ref="G206:H206"/>
    <mergeCell ref="G188:H188"/>
    <mergeCell ref="G202:H202"/>
    <mergeCell ref="G214:H214"/>
    <mergeCell ref="G198:H198"/>
    <mergeCell ref="G201:H201"/>
    <mergeCell ref="G204:H204"/>
    <mergeCell ref="G205:H205"/>
    <mergeCell ref="G203:H203"/>
    <mergeCell ref="G197:H197"/>
    <mergeCell ref="G191:H191"/>
    <mergeCell ref="G194:H194"/>
    <mergeCell ref="G179:H179"/>
    <mergeCell ref="G209:H209"/>
    <mergeCell ref="G183:H183"/>
    <mergeCell ref="G184:H184"/>
    <mergeCell ref="G186:H186"/>
    <mergeCell ref="G192:H192"/>
    <mergeCell ref="G200:H200"/>
    <mergeCell ref="G164:H164"/>
    <mergeCell ref="G165:H165"/>
    <mergeCell ref="G166:H166"/>
    <mergeCell ref="G167:H167"/>
    <mergeCell ref="G175:H175"/>
    <mergeCell ref="G176:H176"/>
    <mergeCell ref="G185:H185"/>
    <mergeCell ref="G173:H173"/>
    <mergeCell ref="G170:H170"/>
    <mergeCell ref="G162:H162"/>
    <mergeCell ref="G196:H196"/>
    <mergeCell ref="G199:H199"/>
    <mergeCell ref="G190:H190"/>
    <mergeCell ref="G148:H148"/>
    <mergeCell ref="G146:H146"/>
    <mergeCell ref="G147:H147"/>
    <mergeCell ref="G168:H168"/>
    <mergeCell ref="G174:H174"/>
    <mergeCell ref="G161:H161"/>
    <mergeCell ref="G154:H154"/>
    <mergeCell ref="G153:H153"/>
    <mergeCell ref="G171:H171"/>
    <mergeCell ref="G169:H169"/>
    <mergeCell ref="G163:H163"/>
    <mergeCell ref="G149:H149"/>
    <mergeCell ref="G155:H155"/>
    <mergeCell ref="G156:H156"/>
    <mergeCell ref="G159:H159"/>
    <mergeCell ref="G157:H157"/>
    <mergeCell ref="G158:H158"/>
    <mergeCell ref="G160:H160"/>
    <mergeCell ref="G150:H150"/>
    <mergeCell ref="B22:C22"/>
    <mergeCell ref="E29:F29"/>
    <mergeCell ref="B38:B41"/>
    <mergeCell ref="E38:F38"/>
    <mergeCell ref="C39:C41"/>
    <mergeCell ref="E39:F39"/>
    <mergeCell ref="B30:B35"/>
    <mergeCell ref="E30:F30"/>
    <mergeCell ref="E31:F31"/>
    <mergeCell ref="E32:F32"/>
    <mergeCell ref="G125:H125"/>
    <mergeCell ref="G143:H143"/>
    <mergeCell ref="G145:H145"/>
    <mergeCell ref="G142:H142"/>
    <mergeCell ref="G130:H130"/>
    <mergeCell ref="G129:H129"/>
    <mergeCell ref="G136:H136"/>
    <mergeCell ref="G134:H134"/>
    <mergeCell ref="G132:H132"/>
    <mergeCell ref="G131:H131"/>
    <mergeCell ref="E103:E106"/>
    <mergeCell ref="F103:G103"/>
    <mergeCell ref="B24:B28"/>
    <mergeCell ref="E24:G24"/>
    <mergeCell ref="E27:G27"/>
    <mergeCell ref="B84:B85"/>
    <mergeCell ref="D85:G85"/>
    <mergeCell ref="B57:B63"/>
    <mergeCell ref="E28:G28"/>
    <mergeCell ref="D98:G98"/>
    <mergeCell ref="D114:G115"/>
    <mergeCell ref="C92:C102"/>
    <mergeCell ref="C68:C69"/>
    <mergeCell ref="B74:B81"/>
    <mergeCell ref="B91:B113"/>
    <mergeCell ref="C107:C111"/>
    <mergeCell ref="E107:E111"/>
    <mergeCell ref="F107:G107"/>
    <mergeCell ref="C103:C106"/>
    <mergeCell ref="D84:G84"/>
    <mergeCell ref="G124:H124"/>
    <mergeCell ref="B114:C115"/>
    <mergeCell ref="J93:J96"/>
    <mergeCell ref="F94:G94"/>
    <mergeCell ref="F95:G95"/>
    <mergeCell ref="F96:G96"/>
    <mergeCell ref="F100:G100"/>
    <mergeCell ref="F101:G101"/>
    <mergeCell ref="F97:G97"/>
    <mergeCell ref="F93:G93"/>
    <mergeCell ref="C60:C61"/>
    <mergeCell ref="E63:F63"/>
    <mergeCell ref="A119:A339"/>
    <mergeCell ref="E119:F119"/>
    <mergeCell ref="G119:H119"/>
    <mergeCell ref="D112:G113"/>
    <mergeCell ref="H112:H113"/>
    <mergeCell ref="G120:H120"/>
    <mergeCell ref="G128:H128"/>
    <mergeCell ref="G127:H127"/>
    <mergeCell ref="E40:F40"/>
    <mergeCell ref="E35:F35"/>
    <mergeCell ref="E67:F67"/>
    <mergeCell ref="D60:H61"/>
    <mergeCell ref="D58:D59"/>
    <mergeCell ref="E58:F59"/>
    <mergeCell ref="E41:F41"/>
    <mergeCell ref="E57:F57"/>
    <mergeCell ref="F105:G105"/>
    <mergeCell ref="D102:G102"/>
    <mergeCell ref="C58:C59"/>
    <mergeCell ref="E26:G26"/>
    <mergeCell ref="C24:C28"/>
    <mergeCell ref="E25:G25"/>
    <mergeCell ref="D65:F65"/>
    <mergeCell ref="C65:C67"/>
    <mergeCell ref="B88:G88"/>
    <mergeCell ref="E33:F33"/>
    <mergeCell ref="F109:G109"/>
    <mergeCell ref="F110:G110"/>
    <mergeCell ref="F111:G111"/>
    <mergeCell ref="G126:H126"/>
    <mergeCell ref="D68:F69"/>
    <mergeCell ref="D83:G83"/>
    <mergeCell ref="B71:I71"/>
    <mergeCell ref="H91:I91"/>
    <mergeCell ref="F106:G106"/>
    <mergeCell ref="F104:G104"/>
    <mergeCell ref="C84:C85"/>
    <mergeCell ref="G121:H121"/>
    <mergeCell ref="G172:H172"/>
    <mergeCell ref="G137:H137"/>
    <mergeCell ref="G138:H138"/>
    <mergeCell ref="G141:H141"/>
    <mergeCell ref="G123:H123"/>
    <mergeCell ref="B117:H117"/>
    <mergeCell ref="G122:H122"/>
    <mergeCell ref="F108:G108"/>
    <mergeCell ref="G135:H135"/>
    <mergeCell ref="G281:H281"/>
    <mergeCell ref="G276:H276"/>
    <mergeCell ref="G254:H254"/>
    <mergeCell ref="G258:H258"/>
    <mergeCell ref="G256:H256"/>
    <mergeCell ref="G255:H255"/>
    <mergeCell ref="G140:H140"/>
    <mergeCell ref="G151:H151"/>
    <mergeCell ref="G152:H152"/>
    <mergeCell ref="G177:H177"/>
    <mergeCell ref="G180:H180"/>
    <mergeCell ref="G187:H187"/>
    <mergeCell ref="G178:H178"/>
    <mergeCell ref="G181:H181"/>
    <mergeCell ref="G182:H182"/>
    <mergeCell ref="G193:H193"/>
    <mergeCell ref="G195:H195"/>
    <mergeCell ref="G221:H221"/>
    <mergeCell ref="G236:H236"/>
    <mergeCell ref="G213:H213"/>
    <mergeCell ref="G251:H251"/>
    <mergeCell ref="G228:H228"/>
    <mergeCell ref="G229:H229"/>
    <mergeCell ref="G234:H234"/>
    <mergeCell ref="G230:H230"/>
    <mergeCell ref="G245:H245"/>
    <mergeCell ref="G252:H252"/>
    <mergeCell ref="G242:H242"/>
    <mergeCell ref="G244:H244"/>
    <mergeCell ref="G259:H259"/>
    <mergeCell ref="G253:H253"/>
    <mergeCell ref="G250:H250"/>
    <mergeCell ref="G248:H248"/>
    <mergeCell ref="G257:H257"/>
    <mergeCell ref="G249:H249"/>
    <mergeCell ref="G286:H286"/>
    <mergeCell ref="G289:H289"/>
    <mergeCell ref="G291:H291"/>
    <mergeCell ref="G292:H292"/>
    <mergeCell ref="G282:H282"/>
    <mergeCell ref="G294:H294"/>
    <mergeCell ref="G287:H287"/>
    <mergeCell ref="G283:H283"/>
    <mergeCell ref="G290:H290"/>
    <mergeCell ref="G293:H293"/>
    <mergeCell ref="G288:H288"/>
    <mergeCell ref="G319:H319"/>
    <mergeCell ref="G316:H316"/>
    <mergeCell ref="G335:H335"/>
    <mergeCell ref="G334:H334"/>
    <mergeCell ref="G330:H330"/>
    <mergeCell ref="G297:H297"/>
    <mergeCell ref="G295:H295"/>
    <mergeCell ref="G300:H300"/>
    <mergeCell ref="G311:H311"/>
    <mergeCell ref="G339:H339"/>
    <mergeCell ref="G338:H338"/>
    <mergeCell ref="G336:H336"/>
    <mergeCell ref="G337:H337"/>
    <mergeCell ref="G302:H302"/>
    <mergeCell ref="G306:H306"/>
    <mergeCell ref="G307:H307"/>
    <mergeCell ref="G304:H304"/>
    <mergeCell ref="G303:H303"/>
    <mergeCell ref="G331:H331"/>
    <mergeCell ref="G310:H310"/>
    <mergeCell ref="G322:H322"/>
    <mergeCell ref="G301:H301"/>
    <mergeCell ref="G305:H305"/>
    <mergeCell ref="G314:H314"/>
    <mergeCell ref="G325:H325"/>
    <mergeCell ref="G317:H317"/>
    <mergeCell ref="G318:H318"/>
    <mergeCell ref="G308:H308"/>
    <mergeCell ref="G323:H323"/>
    <mergeCell ref="G266:H266"/>
    <mergeCell ref="G275:H275"/>
    <mergeCell ref="G269:H269"/>
    <mergeCell ref="G272:H272"/>
    <mergeCell ref="G273:H273"/>
    <mergeCell ref="G277:H277"/>
    <mergeCell ref="G328:H328"/>
    <mergeCell ref="G320:H320"/>
    <mergeCell ref="G321:H321"/>
    <mergeCell ref="G327:H327"/>
    <mergeCell ref="G329:H329"/>
    <mergeCell ref="G326:H326"/>
    <mergeCell ref="G324:H324"/>
    <mergeCell ref="G279:H279"/>
    <mergeCell ref="G333:H333"/>
    <mergeCell ref="G262:H262"/>
    <mergeCell ref="G313:H313"/>
    <mergeCell ref="G263:H263"/>
    <mergeCell ref="G309:H309"/>
    <mergeCell ref="G312:H312"/>
    <mergeCell ref="G332:H332"/>
    <mergeCell ref="G267:H267"/>
    <mergeCell ref="G268:H268"/>
    <mergeCell ref="G144:H144"/>
    <mergeCell ref="G139:H139"/>
    <mergeCell ref="G231:H231"/>
    <mergeCell ref="G284:H284"/>
    <mergeCell ref="G285:H285"/>
    <mergeCell ref="G299:H299"/>
    <mergeCell ref="G261:H261"/>
    <mergeCell ref="G280:H280"/>
    <mergeCell ref="G274:H274"/>
    <mergeCell ref="G278:H278"/>
  </mergeCells>
  <conditionalFormatting sqref="H5">
    <cfRule type="cellIs" priority="41" dxfId="27" operator="equal" stopIfTrue="1">
      <formula>"Pass"</formula>
    </cfRule>
    <cfRule type="cellIs" priority="42" dxfId="28" operator="equal" stopIfTrue="1">
      <formula>"Error"</formula>
    </cfRule>
  </conditionalFormatting>
  <conditionalFormatting sqref="H97">
    <cfRule type="cellIs" priority="37" dxfId="29" operator="equal" stopIfTrue="1">
      <formula>"Yes"</formula>
    </cfRule>
  </conditionalFormatting>
  <conditionalFormatting sqref="H97">
    <cfRule type="cellIs" priority="33" dxfId="30" operator="equal" stopIfTrue="1">
      <formula>"Yes"</formula>
    </cfRule>
    <cfRule type="cellIs" priority="35" dxfId="0" operator="equal" stopIfTrue="1">
      <formula>"Yes"</formula>
    </cfRule>
    <cfRule type="cellIs" priority="36" dxfId="31" operator="equal" stopIfTrue="1">
      <formula>"Yes"</formula>
    </cfRule>
  </conditionalFormatting>
  <conditionalFormatting sqref="H62:H63">
    <cfRule type="cellIs" priority="29" dxfId="30" operator="equal" stopIfTrue="1">
      <formula>"Yes"</formula>
    </cfRule>
    <cfRule type="cellIs" priority="31" dxfId="0" operator="equal" stopIfTrue="1">
      <formula>"Yes"</formula>
    </cfRule>
    <cfRule type="cellIs" priority="32" dxfId="31" operator="equal" stopIfTrue="1">
      <formula>"Yes"</formula>
    </cfRule>
  </conditionalFormatting>
  <conditionalFormatting sqref="H62:H63">
    <cfRule type="cellIs" priority="30" dxfId="29" operator="equal" stopIfTrue="1">
      <formula>"Yes"</formula>
    </cfRule>
  </conditionalFormatting>
  <conditionalFormatting sqref="H107:H111">
    <cfRule type="cellIs" priority="28" dxfId="29" operator="equal" stopIfTrue="1">
      <formula>"Yes"</formula>
    </cfRule>
  </conditionalFormatting>
  <conditionalFormatting sqref="H107:H111">
    <cfRule type="cellIs" priority="25" dxfId="30" operator="equal" stopIfTrue="1">
      <formula>"Yes"</formula>
    </cfRule>
    <cfRule type="cellIs" priority="26" dxfId="0" operator="equal" stopIfTrue="1">
      <formula>"Yes"</formula>
    </cfRule>
    <cfRule type="cellIs" priority="27" dxfId="31" operator="equal" stopIfTrue="1">
      <formula>"Yes"</formula>
    </cfRule>
  </conditionalFormatting>
  <conditionalFormatting sqref="H100:H103 L299 L328:L330 L265:L292 L332:L339 L182:L252">
    <cfRule type="cellIs" priority="24" dxfId="30" operator="equal" stopIfTrue="1">
      <formula>"Yes"</formula>
    </cfRule>
  </conditionalFormatting>
  <conditionalFormatting sqref="H93:H96">
    <cfRule type="cellIs" priority="23" dxfId="30" operator="equal" stopIfTrue="1">
      <formula>"Yes"</formula>
    </cfRule>
  </conditionalFormatting>
  <conditionalFormatting sqref="L293 L175:L179 L262:L263 L295:L298 L120:L173 L256:L258 L300:L325">
    <cfRule type="cellIs" priority="21" dxfId="30" operator="equal" stopIfTrue="1">
      <formula>"Yes"</formula>
    </cfRule>
  </conditionalFormatting>
  <conditionalFormatting sqref="L326:L327">
    <cfRule type="cellIs" priority="19" dxfId="30" operator="equal" stopIfTrue="1">
      <formula>"Yes"</formula>
    </cfRule>
  </conditionalFormatting>
  <conditionalFormatting sqref="L253:L254">
    <cfRule type="cellIs" priority="15" dxfId="30" operator="equal" stopIfTrue="1">
      <formula>"Yes"</formula>
    </cfRule>
  </conditionalFormatting>
  <conditionalFormatting sqref="L181">
    <cfRule type="cellIs" priority="14" dxfId="30" operator="equal" stopIfTrue="1">
      <formula>"Yes"</formula>
    </cfRule>
  </conditionalFormatting>
  <conditionalFormatting sqref="L264">
    <cfRule type="cellIs" priority="13" dxfId="30" operator="equal" stopIfTrue="1">
      <formula>"Yes"</formula>
    </cfRule>
  </conditionalFormatting>
  <conditionalFormatting sqref="L331">
    <cfRule type="cellIs" priority="9" dxfId="30" operator="equal" stopIfTrue="1">
      <formula>"Yes"</formula>
    </cfRule>
  </conditionalFormatting>
  <conditionalFormatting sqref="L294">
    <cfRule type="cellIs" priority="7" dxfId="30" operator="equal" stopIfTrue="1">
      <formula>"Yes"</formula>
    </cfRule>
  </conditionalFormatting>
  <conditionalFormatting sqref="L180">
    <cfRule type="cellIs" priority="6" dxfId="30" operator="equal" stopIfTrue="1">
      <formula>"Yes"</formula>
    </cfRule>
  </conditionalFormatting>
  <conditionalFormatting sqref="L174">
    <cfRule type="cellIs" priority="4" dxfId="30" operator="equal" stopIfTrue="1">
      <formula>"Yes"</formula>
    </cfRule>
  </conditionalFormatting>
  <conditionalFormatting sqref="L259:L261">
    <cfRule type="cellIs" priority="3" dxfId="30" operator="equal" stopIfTrue="1">
      <formula>"Yes"</formula>
    </cfRule>
  </conditionalFormatting>
  <conditionalFormatting sqref="L255">
    <cfRule type="cellIs" priority="1" dxfId="30" operator="equal" stopIfTrue="1">
      <formula>"Yes"</formula>
    </cfRule>
  </conditionalFormatting>
  <dataValidations count="10">
    <dataValidation type="list" allowBlank="1" showInputMessage="1" sqref="B3">
      <formula1>#REF!</formula1>
    </dataValidation>
    <dataValidation type="list" showInputMessage="1" showErrorMessage="1" sqref="H99">
      <formula1>#REF!</formula1>
    </dataValidation>
    <dataValidation type="list" allowBlank="1" showInputMessage="1" showErrorMessage="1" sqref="E47">
      <formula1>SupplierArea</formula1>
    </dataValidation>
    <dataValidation type="list" showInputMessage="1" showErrorMessage="1" sqref="I58:I61">
      <formula1>$Z$1:$Z$2</formula1>
    </dataValidation>
    <dataValidation type="list" allowBlank="1" showInputMessage="1" showErrorMessage="1" sqref="H93:H97 H107:H111 H100:H101 D44 H103 H62:H63 L334:L339 L121:L186 L258:L332 L188:L256">
      <formula1>$AA$1:$AA$2</formula1>
    </dataValidation>
    <dataValidation type="list" allowBlank="1" showInputMessage="1" showErrorMessage="1" sqref="E45">
      <formula1>EDICapable</formula1>
    </dataValidation>
    <dataValidation type="list" allowBlank="1" showInputMessage="1" showErrorMessage="1" sqref="C54">
      <formula1>IF(E45="Yes",Existingconnection,IF(E43="No",INDIRECT(SUBSTITUTE(E43&amp;E49," ","")),IF(E47="Europe",YesThroughEurope,INDIRECT(SUBSTITUTE(E43&amp;E49," ","")))))</formula1>
    </dataValidation>
    <dataValidation type="list" allowBlank="1" showInputMessage="1" showErrorMessage="1" sqref="E55">
      <formula1>INDIRECT(SUBSTITUTE(C54&amp;E49," ",""))</formula1>
    </dataValidation>
    <dataValidation type="list" allowBlank="1" showInputMessage="1" showErrorMessage="1" sqref="E49">
      <formula1>Area</formula1>
    </dataValidation>
    <dataValidation type="list" showInputMessage="1" showErrorMessage="1" sqref="E43">
      <formula1>EDICapable</formula1>
    </dataValidation>
  </dataValidations>
  <hyperlinks>
    <hyperlink ref="E35" r:id="rId1" display="edi@faurecia.com"/>
    <hyperlink ref="G35" r:id="rId2" display="edi@faurecia.com"/>
    <hyperlink ref="X45" r:id="rId3" display="http://edi.faurecia.com"/>
  </hyperlinks>
  <printOptions/>
  <pageMargins left="0.7" right="0.7" top="0.75" bottom="0.75" header="0.3" footer="0.3"/>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sheetPr codeName="Sheet2"/>
  <dimension ref="A1:Q19"/>
  <sheetViews>
    <sheetView zoomScalePageLayoutView="0" workbookViewId="0" topLeftCell="A1">
      <selection activeCell="A18" sqref="A18"/>
    </sheetView>
  </sheetViews>
  <sheetFormatPr defaultColWidth="9.140625" defaultRowHeight="15"/>
  <cols>
    <col min="1" max="1" width="13.140625" style="0" bestFit="1" customWidth="1"/>
    <col min="2" max="2" width="14.00390625" style="0" bestFit="1" customWidth="1"/>
    <col min="3" max="3" width="14.28125" style="0" bestFit="1" customWidth="1"/>
    <col min="4" max="4" width="20.57421875" style="0" bestFit="1" customWidth="1"/>
    <col min="5" max="5" width="20.57421875" style="0" hidden="1" customWidth="1"/>
    <col min="6" max="6" width="14.57421875" style="0" hidden="1" customWidth="1"/>
    <col min="7" max="7" width="7.7109375" style="0" hidden="1" customWidth="1"/>
    <col min="8" max="8" width="10.28125" style="0" hidden="1" customWidth="1"/>
    <col min="9" max="9" width="23.140625" style="0" hidden="1" customWidth="1"/>
    <col min="10" max="10" width="22.421875" style="0" hidden="1" customWidth="1"/>
    <col min="11" max="11" width="10.57421875" style="0" hidden="1" customWidth="1"/>
    <col min="12" max="12" width="8.7109375" style="0" hidden="1" customWidth="1"/>
    <col min="13" max="13" width="7.8515625" style="0" hidden="1" customWidth="1"/>
    <col min="14" max="14" width="9.8515625" style="0" hidden="1" customWidth="1"/>
    <col min="15" max="16" width="16.140625" style="0" hidden="1" customWidth="1"/>
    <col min="17" max="17" width="10.140625" style="0" hidden="1" customWidth="1"/>
    <col min="18" max="18" width="0" style="0" hidden="1" customWidth="1"/>
  </cols>
  <sheetData>
    <row r="1" spans="1:17" ht="15">
      <c r="A1" s="6" t="s">
        <v>622</v>
      </c>
      <c r="B1" s="6" t="s">
        <v>59</v>
      </c>
      <c r="C1" s="6" t="s">
        <v>623</v>
      </c>
      <c r="D1" s="6" t="s">
        <v>687</v>
      </c>
      <c r="E1" s="6" t="s">
        <v>1</v>
      </c>
      <c r="F1" s="6" t="s">
        <v>625</v>
      </c>
      <c r="G1" s="6" t="s">
        <v>626</v>
      </c>
      <c r="H1" s="6" t="s">
        <v>627</v>
      </c>
      <c r="I1" s="6" t="s">
        <v>669</v>
      </c>
      <c r="J1" s="6" t="s">
        <v>670</v>
      </c>
      <c r="K1" s="6" t="s">
        <v>628</v>
      </c>
      <c r="L1" s="6" t="s">
        <v>624</v>
      </c>
      <c r="M1" s="6" t="s">
        <v>629</v>
      </c>
      <c r="N1" s="6" t="s">
        <v>630</v>
      </c>
      <c r="O1" s="6" t="s">
        <v>671</v>
      </c>
      <c r="P1" s="6" t="s">
        <v>672</v>
      </c>
      <c r="Q1" s="6" t="s">
        <v>631</v>
      </c>
    </row>
    <row r="2" spans="1:17" ht="15">
      <c r="A2" t="s">
        <v>44</v>
      </c>
      <c r="B2" t="s">
        <v>44</v>
      </c>
      <c r="C2" t="s">
        <v>44</v>
      </c>
      <c r="D2" t="s">
        <v>44</v>
      </c>
      <c r="E2" t="s">
        <v>632</v>
      </c>
      <c r="F2" t="s">
        <v>619</v>
      </c>
      <c r="G2" t="s">
        <v>619</v>
      </c>
      <c r="H2" t="s">
        <v>619</v>
      </c>
      <c r="I2" t="s">
        <v>621</v>
      </c>
      <c r="J2" t="s">
        <v>621</v>
      </c>
      <c r="K2" t="s">
        <v>619</v>
      </c>
      <c r="L2" t="s">
        <v>632</v>
      </c>
      <c r="M2" t="s">
        <v>632</v>
      </c>
      <c r="N2" t="s">
        <v>632</v>
      </c>
      <c r="O2" t="s">
        <v>632</v>
      </c>
      <c r="P2" t="s">
        <v>632</v>
      </c>
      <c r="Q2" t="s">
        <v>632</v>
      </c>
    </row>
    <row r="3" spans="1:11" ht="15">
      <c r="A3" t="s">
        <v>1</v>
      </c>
      <c r="B3" t="s">
        <v>68</v>
      </c>
      <c r="C3" t="s">
        <v>619</v>
      </c>
      <c r="D3" t="s">
        <v>68</v>
      </c>
      <c r="F3" t="s">
        <v>621</v>
      </c>
      <c r="G3" t="s">
        <v>621</v>
      </c>
      <c r="H3" t="s">
        <v>621</v>
      </c>
      <c r="K3" t="s">
        <v>621</v>
      </c>
    </row>
    <row r="4" spans="1:4" ht="15">
      <c r="A4" t="s">
        <v>0</v>
      </c>
      <c r="B4" t="s">
        <v>77</v>
      </c>
      <c r="C4" t="s">
        <v>621</v>
      </c>
      <c r="D4" t="s">
        <v>77</v>
      </c>
    </row>
    <row r="5" spans="2:4" ht="15">
      <c r="B5" t="s">
        <v>102</v>
      </c>
      <c r="C5" t="s">
        <v>632</v>
      </c>
      <c r="D5" t="s">
        <v>102</v>
      </c>
    </row>
    <row r="6" spans="2:10" ht="15">
      <c r="B6" t="s">
        <v>673</v>
      </c>
      <c r="D6" t="s">
        <v>673</v>
      </c>
      <c r="I6" s="6" t="s">
        <v>706</v>
      </c>
      <c r="J6" s="6" t="s">
        <v>666</v>
      </c>
    </row>
    <row r="7" spans="2:10" ht="15">
      <c r="B7" t="s">
        <v>674</v>
      </c>
      <c r="D7" t="s">
        <v>674</v>
      </c>
      <c r="I7" t="s">
        <v>619</v>
      </c>
      <c r="J7" t="s">
        <v>665</v>
      </c>
    </row>
    <row r="8" spans="2:9" ht="15">
      <c r="B8" t="s">
        <v>591</v>
      </c>
      <c r="I8" t="s">
        <v>621</v>
      </c>
    </row>
    <row r="12" spans="1:6" ht="15">
      <c r="A12" s="6" t="s">
        <v>642</v>
      </c>
      <c r="B12" s="6" t="s">
        <v>643</v>
      </c>
      <c r="C12" s="6" t="s">
        <v>644</v>
      </c>
      <c r="D12" s="6" t="s">
        <v>675</v>
      </c>
      <c r="E12" s="6" t="s">
        <v>676</v>
      </c>
      <c r="F12" s="6" t="s">
        <v>646</v>
      </c>
    </row>
    <row r="13" spans="1:5" ht="15">
      <c r="A13" t="s">
        <v>44</v>
      </c>
      <c r="B13" t="s">
        <v>44</v>
      </c>
      <c r="C13" t="s">
        <v>44</v>
      </c>
      <c r="D13" t="s">
        <v>645</v>
      </c>
      <c r="E13" t="s">
        <v>44</v>
      </c>
    </row>
    <row r="14" spans="1:6" ht="15">
      <c r="A14" t="s">
        <v>645</v>
      </c>
      <c r="B14" t="s">
        <v>645</v>
      </c>
      <c r="C14" t="s">
        <v>645</v>
      </c>
      <c r="E14" t="s">
        <v>645</v>
      </c>
      <c r="F14" t="s">
        <v>645</v>
      </c>
    </row>
    <row r="15" spans="1:6" ht="15">
      <c r="A15" t="s">
        <v>841</v>
      </c>
      <c r="B15" t="s">
        <v>841</v>
      </c>
      <c r="C15" t="s">
        <v>841</v>
      </c>
      <c r="E15" t="s">
        <v>71</v>
      </c>
      <c r="F15" t="s">
        <v>71</v>
      </c>
    </row>
    <row r="16" spans="1:6" ht="15">
      <c r="A16" t="s">
        <v>635</v>
      </c>
      <c r="B16" t="s">
        <v>635</v>
      </c>
      <c r="C16" t="s">
        <v>635</v>
      </c>
      <c r="E16" t="s">
        <v>638</v>
      </c>
      <c r="F16" t="s">
        <v>638</v>
      </c>
    </row>
    <row r="17" spans="1:6" ht="15">
      <c r="A17" t="s">
        <v>634</v>
      </c>
      <c r="B17" t="s">
        <v>634</v>
      </c>
      <c r="C17" t="s">
        <v>634</v>
      </c>
      <c r="E17" t="s">
        <v>635</v>
      </c>
      <c r="F17" t="s">
        <v>635</v>
      </c>
    </row>
    <row r="18" spans="5:6" ht="15">
      <c r="E18" t="s">
        <v>620</v>
      </c>
      <c r="F18" t="s">
        <v>620</v>
      </c>
    </row>
    <row r="19" spans="5:6" ht="15">
      <c r="E19" t="s">
        <v>634</v>
      </c>
      <c r="F19" t="s">
        <v>634</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Faurecia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CARRION Jose</dc:creator>
  <cp:keywords/>
  <dc:description/>
  <cp:lastModifiedBy>GERARDIN Stephane</cp:lastModifiedBy>
  <dcterms:created xsi:type="dcterms:W3CDTF">2014-02-26T07:27:22Z</dcterms:created>
  <dcterms:modified xsi:type="dcterms:W3CDTF">2020-05-20T14:18:32Z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3c5a21e3-5dff-4ae4-b442-12ef68ea4c65</vt:lpwstr>
  </property>
  <property fmtid="{D5CDD505-2E9C-101B-9397-08002B2CF9AE}" pid="3" name="bjSaver">
    <vt:lpwstr>KUVn1YIXxkc220/c+GmelbvtzcrKBsDc</vt:lpwstr>
  </property>
  <property fmtid="{D5CDD505-2E9C-101B-9397-08002B2CF9AE}" pid="4" name="bjDocumentLabelXML">
    <vt:lpwstr>&lt;?xml version="1.0" encoding="us-ascii"?&gt;&lt;sisl xmlns:xsi="http://www.w3.org/2001/XMLSchema-instance" xmlns:xsd="http://www.w3.org/2001/XMLSchema" sislVersion="0" policy="2152ec2e-c0c1-4834-9aa1-dc782ab0e2aa"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I N T E R N A L   &amp;   P A R T N E R S      </vt:lpwstr>
  </property>
  <property fmtid="{D5CDD505-2E9C-101B-9397-08002B2CF9AE}" pid="7" name="Vendor Id">
    <vt:lpwstr>uJy4KfOf</vt:lpwstr>
  </property>
</Properties>
</file>